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/>
  </bookViews>
  <sheets>
    <sheet name="Equ Lia Gen 22" sheetId="17" r:id="rId1"/>
    <sheet name="Equ Lia Gen 21" sheetId="16" r:id="rId2"/>
    <sheet name="Equ Lia Gen 20" sheetId="15" r:id="rId3"/>
    <sheet name="Equ Lia Gen 19" sheetId="14" r:id="rId4"/>
    <sheet name="Equ Lia Gen 18" sheetId="13" r:id="rId5"/>
    <sheet name="Equ Lia Gen 17" sheetId="12" r:id="rId6"/>
    <sheet name="Equ Lia Gen 16" sheetId="11" r:id="rId7"/>
    <sheet name="Equ Lia Gen 15" sheetId="10" r:id="rId8"/>
    <sheet name="Equ Lia Gen 14" sheetId="7" r:id="rId9"/>
    <sheet name="Equ Lia Gen 13" sheetId="6" r:id="rId10"/>
    <sheet name="Equ Lia Gen 12" sheetId="5" r:id="rId11"/>
    <sheet name="Equ Lia Gen 11" sheetId="4" r:id="rId12"/>
    <sheet name="Equ Lia Gen 10" sheetId="3" r:id="rId13"/>
    <sheet name="Equ Lia Gen 09" sheetId="2" r:id="rId14"/>
    <sheet name="Equ Lia Gen 08" sheetId="9" r:id="rId15"/>
  </sheets>
  <calcPr calcId="152511"/>
</workbook>
</file>

<file path=xl/calcChain.xml><?xml version="1.0" encoding="utf-8"?>
<calcChain xmlns="http://schemas.openxmlformats.org/spreadsheetml/2006/main">
  <c r="Q6" i="17" l="1"/>
  <c r="Q7" i="17"/>
  <c r="Q8" i="17"/>
  <c r="Q9" i="17"/>
  <c r="P20" i="17" l="1"/>
  <c r="O20" i="17"/>
  <c r="N20" i="17"/>
  <c r="M20" i="17"/>
  <c r="M21" i="17" s="1"/>
  <c r="L20" i="17"/>
  <c r="K20" i="17"/>
  <c r="J20" i="17"/>
  <c r="I20" i="17"/>
  <c r="I21" i="17" s="1"/>
  <c r="H20" i="17"/>
  <c r="G20" i="17"/>
  <c r="F20" i="17"/>
  <c r="E20" i="17"/>
  <c r="E21" i="17" s="1"/>
  <c r="D20" i="17"/>
  <c r="D21" i="17" s="1"/>
  <c r="C20" i="17"/>
  <c r="B20" i="17"/>
  <c r="Q19" i="17"/>
  <c r="Q18" i="17"/>
  <c r="Q17" i="17"/>
  <c r="Q16" i="17"/>
  <c r="Q15" i="17"/>
  <c r="Q14" i="17"/>
  <c r="Q13" i="17"/>
  <c r="Q12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B21" i="17" l="1"/>
  <c r="H21" i="17"/>
  <c r="L21" i="17"/>
  <c r="F21" i="17"/>
  <c r="J21" i="17"/>
  <c r="N21" i="17"/>
  <c r="Q20" i="17"/>
  <c r="Q10" i="17"/>
  <c r="Q21" i="17" s="1"/>
  <c r="C21" i="17"/>
  <c r="G21" i="17"/>
  <c r="K21" i="17"/>
  <c r="O21" i="17"/>
  <c r="P21" i="17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Q19" i="16"/>
  <c r="Q18" i="16"/>
  <c r="Q17" i="16"/>
  <c r="Q16" i="16"/>
  <c r="Q15" i="16"/>
  <c r="Q14" i="16"/>
  <c r="Q13" i="16"/>
  <c r="Q12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Q8" i="16"/>
  <c r="Q7" i="16"/>
  <c r="Q6" i="16"/>
  <c r="B21" i="16" l="1"/>
  <c r="D21" i="16"/>
  <c r="F21" i="16"/>
  <c r="H21" i="16"/>
  <c r="J21" i="16"/>
  <c r="L21" i="16"/>
  <c r="N21" i="16"/>
  <c r="Q20" i="16"/>
  <c r="Q10" i="16"/>
  <c r="C21" i="16"/>
  <c r="E21" i="16"/>
  <c r="G21" i="16"/>
  <c r="I21" i="16"/>
  <c r="K21" i="16"/>
  <c r="M21" i="16"/>
  <c r="O21" i="16"/>
  <c r="P21" i="16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21" i="16" l="1"/>
  <c r="P20" i="15"/>
  <c r="O20" i="15"/>
  <c r="N20" i="15"/>
  <c r="M20" i="15"/>
  <c r="M21" i="15" s="1"/>
  <c r="L20" i="15"/>
  <c r="K20" i="15"/>
  <c r="J20" i="15"/>
  <c r="I20" i="15"/>
  <c r="I21" i="15" s="1"/>
  <c r="H20" i="15"/>
  <c r="G20" i="15"/>
  <c r="F20" i="15"/>
  <c r="E20" i="15"/>
  <c r="E21" i="15" s="1"/>
  <c r="D20" i="15"/>
  <c r="C20" i="15"/>
  <c r="B20" i="15"/>
  <c r="Q19" i="15"/>
  <c r="Q18" i="15"/>
  <c r="Q17" i="15"/>
  <c r="Q16" i="15"/>
  <c r="Q15" i="15"/>
  <c r="Q14" i="15"/>
  <c r="Q13" i="15"/>
  <c r="Q12" i="15"/>
  <c r="Q9" i="15"/>
  <c r="Q8" i="15"/>
  <c r="Q7" i="15"/>
  <c r="Q6" i="15"/>
  <c r="D21" i="15" l="1"/>
  <c r="H21" i="15"/>
  <c r="L21" i="15"/>
  <c r="P21" i="15"/>
  <c r="Q10" i="15"/>
  <c r="C21" i="15"/>
  <c r="G21" i="15"/>
  <c r="K21" i="15"/>
  <c r="O21" i="15"/>
  <c r="Q20" i="15"/>
  <c r="B21" i="15"/>
  <c r="F21" i="15"/>
  <c r="J21" i="15"/>
  <c r="N21" i="15"/>
  <c r="P20" i="14"/>
  <c r="O20" i="14"/>
  <c r="N20" i="14"/>
  <c r="M20" i="14"/>
  <c r="M21" i="14" s="1"/>
  <c r="L20" i="14"/>
  <c r="K20" i="14"/>
  <c r="J20" i="14"/>
  <c r="I20" i="14"/>
  <c r="I21" i="14" s="1"/>
  <c r="H20" i="14"/>
  <c r="G20" i="14"/>
  <c r="F20" i="14"/>
  <c r="E20" i="14"/>
  <c r="E21" i="14" s="1"/>
  <c r="D20" i="14"/>
  <c r="C20" i="14"/>
  <c r="B20" i="14"/>
  <c r="Q19" i="14"/>
  <c r="Q18" i="14"/>
  <c r="Q17" i="14"/>
  <c r="Q16" i="14"/>
  <c r="Q15" i="14"/>
  <c r="Q14" i="14"/>
  <c r="Q13" i="14"/>
  <c r="Q12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Q9" i="14"/>
  <c r="Q8" i="14"/>
  <c r="Q7" i="14"/>
  <c r="Q6" i="14"/>
  <c r="Q21" i="15" l="1"/>
  <c r="B21" i="14"/>
  <c r="F21" i="14"/>
  <c r="J21" i="14"/>
  <c r="N21" i="14"/>
  <c r="Q20" i="14"/>
  <c r="Q10" i="14"/>
  <c r="C21" i="14"/>
  <c r="G21" i="14"/>
  <c r="K21" i="14"/>
  <c r="O21" i="14"/>
  <c r="D21" i="14"/>
  <c r="H21" i="14"/>
  <c r="L21" i="14"/>
  <c r="P21" i="14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C10" i="13"/>
  <c r="P20" i="13"/>
  <c r="P21" i="13" s="1"/>
  <c r="O20" i="13"/>
  <c r="O21" i="13" s="1"/>
  <c r="N20" i="13"/>
  <c r="M20" i="13"/>
  <c r="M21" i="13" s="1"/>
  <c r="L20" i="13"/>
  <c r="K20" i="13"/>
  <c r="K21" i="13" s="1"/>
  <c r="J20" i="13"/>
  <c r="I20" i="13"/>
  <c r="I21" i="13" s="1"/>
  <c r="H20" i="13"/>
  <c r="H21" i="13" s="1"/>
  <c r="G20" i="13"/>
  <c r="G21" i="13" s="1"/>
  <c r="F20" i="13"/>
  <c r="E20" i="13"/>
  <c r="E21" i="13" s="1"/>
  <c r="D20" i="13"/>
  <c r="D21" i="13" s="1"/>
  <c r="C20" i="13"/>
  <c r="B20" i="13"/>
  <c r="Q19" i="13"/>
  <c r="Q18" i="13"/>
  <c r="Q17" i="13"/>
  <c r="Q16" i="13"/>
  <c r="Q15" i="13"/>
  <c r="Q14" i="13"/>
  <c r="Q13" i="13"/>
  <c r="Q12" i="13"/>
  <c r="B10" i="13"/>
  <c r="Q9" i="13"/>
  <c r="Q8" i="13"/>
  <c r="Q7" i="13"/>
  <c r="Q6" i="13"/>
  <c r="Q21" i="14" l="1"/>
  <c r="L21" i="13"/>
  <c r="B21" i="13"/>
  <c r="C21" i="13"/>
  <c r="Q20" i="13"/>
  <c r="Q10" i="13"/>
  <c r="F21" i="13"/>
  <c r="J21" i="13"/>
  <c r="N21" i="13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D21" i="12" s="1"/>
  <c r="C20" i="12"/>
  <c r="B20" i="12"/>
  <c r="Q19" i="12"/>
  <c r="Q18" i="12"/>
  <c r="Q17" i="12"/>
  <c r="Q16" i="12"/>
  <c r="Q15" i="12"/>
  <c r="Q14" i="12"/>
  <c r="Q13" i="12"/>
  <c r="Q12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Q9" i="12"/>
  <c r="Q8" i="12"/>
  <c r="Q7" i="12"/>
  <c r="Q6" i="12"/>
  <c r="E21" i="12" l="1"/>
  <c r="I21" i="12"/>
  <c r="B21" i="12"/>
  <c r="Q21" i="13"/>
  <c r="M21" i="12"/>
  <c r="H21" i="12"/>
  <c r="L21" i="12"/>
  <c r="P21" i="12"/>
  <c r="J21" i="12"/>
  <c r="N21" i="12"/>
  <c r="Q10" i="12"/>
  <c r="F21" i="12"/>
  <c r="Q20" i="12"/>
  <c r="C21" i="12"/>
  <c r="G21" i="12"/>
  <c r="K21" i="12"/>
  <c r="O21" i="12"/>
  <c r="P20" i="11"/>
  <c r="O20" i="11"/>
  <c r="N20" i="11"/>
  <c r="M20" i="11"/>
  <c r="L20" i="11"/>
  <c r="K20" i="11"/>
  <c r="J20" i="11"/>
  <c r="I20" i="11"/>
  <c r="H20" i="11"/>
  <c r="G20" i="11"/>
  <c r="F20" i="11"/>
  <c r="F21" i="11" s="1"/>
  <c r="E20" i="11"/>
  <c r="D20" i="11"/>
  <c r="C20" i="11"/>
  <c r="B20" i="11"/>
  <c r="B21" i="11" s="1"/>
  <c r="Q19" i="11"/>
  <c r="Q18" i="11"/>
  <c r="Q17" i="11"/>
  <c r="Q16" i="11"/>
  <c r="Q15" i="11"/>
  <c r="Q14" i="11"/>
  <c r="Q13" i="11"/>
  <c r="Q12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Q9" i="11"/>
  <c r="Q8" i="11"/>
  <c r="Q7" i="11"/>
  <c r="Q6" i="11"/>
  <c r="E21" i="11" l="1"/>
  <c r="I21" i="11"/>
  <c r="D21" i="11"/>
  <c r="L21" i="11"/>
  <c r="P21" i="11"/>
  <c r="M21" i="11"/>
  <c r="J21" i="11"/>
  <c r="Q21" i="12"/>
  <c r="N21" i="11"/>
  <c r="H21" i="11"/>
  <c r="Q20" i="11"/>
  <c r="Q10" i="11"/>
  <c r="C21" i="11"/>
  <c r="G21" i="11"/>
  <c r="K21" i="11"/>
  <c r="O21" i="11"/>
  <c r="Q13" i="10"/>
  <c r="Q14" i="10"/>
  <c r="Q15" i="10"/>
  <c r="Q16" i="10"/>
  <c r="Q17" i="10"/>
  <c r="Q18" i="10"/>
  <c r="Q19" i="10"/>
  <c r="Q12" i="10"/>
  <c r="Q7" i="10"/>
  <c r="Q8" i="10"/>
  <c r="Q9" i="10"/>
  <c r="Q6" i="10"/>
  <c r="Q21" i="11" l="1"/>
  <c r="Q20" i="10"/>
  <c r="Q10" i="10"/>
  <c r="Q21" i="10" l="1"/>
  <c r="F20" i="10"/>
  <c r="P20" i="10" l="1"/>
  <c r="O20" i="10"/>
  <c r="N20" i="10"/>
  <c r="M20" i="10"/>
  <c r="L20" i="10"/>
  <c r="K20" i="10"/>
  <c r="J20" i="10"/>
  <c r="I20" i="10"/>
  <c r="H20" i="10"/>
  <c r="G20" i="10"/>
  <c r="E20" i="10"/>
  <c r="D20" i="10"/>
  <c r="C20" i="10"/>
  <c r="B20" i="10"/>
  <c r="P10" i="10"/>
  <c r="O10" i="10"/>
  <c r="N10" i="10"/>
  <c r="M10" i="10"/>
  <c r="L10" i="10"/>
  <c r="K10" i="10"/>
  <c r="J10" i="10"/>
  <c r="I10" i="10"/>
  <c r="H10" i="10"/>
  <c r="G10" i="10"/>
  <c r="F10" i="10"/>
  <c r="F21" i="10" s="1"/>
  <c r="E10" i="10"/>
  <c r="D10" i="10"/>
  <c r="C10" i="10"/>
  <c r="B10" i="10"/>
  <c r="I21" i="10" l="1"/>
  <c r="E21" i="10"/>
  <c r="G21" i="10"/>
  <c r="O21" i="10"/>
  <c r="H21" i="10"/>
  <c r="L21" i="10"/>
  <c r="M21" i="10"/>
  <c r="K21" i="10"/>
  <c r="P21" i="10"/>
  <c r="C21" i="10"/>
  <c r="D21" i="10"/>
  <c r="B21" i="10"/>
  <c r="J21" i="10"/>
  <c r="N21" i="10"/>
  <c r="P21" i="9"/>
  <c r="O21" i="9"/>
  <c r="O22" i="9" s="1"/>
  <c r="M21" i="9"/>
  <c r="L21" i="9"/>
  <c r="K21" i="9"/>
  <c r="J21" i="9"/>
  <c r="I21" i="9"/>
  <c r="H21" i="9"/>
  <c r="G21" i="9"/>
  <c r="F21" i="9"/>
  <c r="E21" i="9"/>
  <c r="D21" i="9"/>
  <c r="C21" i="9"/>
  <c r="B21" i="9"/>
  <c r="N20" i="9"/>
  <c r="N21" i="9" s="1"/>
  <c r="Q19" i="9"/>
  <c r="Q18" i="9"/>
  <c r="Q17" i="9"/>
  <c r="Q16" i="9"/>
  <c r="Q15" i="9"/>
  <c r="Q14" i="9"/>
  <c r="Q13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N22" i="9" l="1"/>
  <c r="B22" i="9"/>
  <c r="D22" i="9"/>
  <c r="F22" i="9"/>
  <c r="H22" i="9"/>
  <c r="J22" i="9"/>
  <c r="L22" i="9"/>
  <c r="Q20" i="9"/>
  <c r="C22" i="9"/>
  <c r="E22" i="9"/>
  <c r="G22" i="9"/>
  <c r="I22" i="9"/>
  <c r="K22" i="9"/>
  <c r="M22" i="9"/>
  <c r="P22" i="9"/>
  <c r="Q21" i="9"/>
  <c r="Q7" i="7" l="1"/>
  <c r="Q6" i="7"/>
  <c r="P21" i="7" l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Q19" i="7"/>
  <c r="Q18" i="7"/>
  <c r="Q17" i="7"/>
  <c r="Q16" i="7"/>
  <c r="Q15" i="7"/>
  <c r="Q14" i="7"/>
  <c r="Q13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Q9" i="7"/>
  <c r="Q8" i="7"/>
  <c r="Q10" i="7" s="1"/>
  <c r="Q21" i="7" l="1"/>
  <c r="Q22" i="7" s="1"/>
  <c r="C22" i="7"/>
  <c r="G22" i="7"/>
  <c r="K22" i="7"/>
  <c r="O22" i="7"/>
  <c r="D22" i="7"/>
  <c r="H22" i="7"/>
  <c r="L22" i="7"/>
  <c r="P22" i="7"/>
  <c r="B22" i="7"/>
  <c r="E22" i="7"/>
  <c r="I22" i="7"/>
  <c r="M22" i="7"/>
  <c r="F22" i="7"/>
  <c r="J22" i="7"/>
  <c r="N22" i="7"/>
  <c r="M21" i="6"/>
  <c r="O14" i="6" l="1"/>
  <c r="O15" i="6"/>
  <c r="O16" i="6"/>
  <c r="O17" i="6"/>
  <c r="O18" i="6"/>
  <c r="O19" i="6"/>
  <c r="O20" i="6"/>
  <c r="O13" i="6"/>
  <c r="O21" i="6" s="1"/>
  <c r="B10" i="6" l="1"/>
  <c r="C10" i="6"/>
  <c r="D10" i="6"/>
  <c r="E10" i="6"/>
  <c r="F10" i="6"/>
  <c r="G10" i="6"/>
  <c r="H10" i="6"/>
  <c r="I10" i="6"/>
  <c r="J10" i="6"/>
  <c r="K10" i="6"/>
  <c r="L10" i="6"/>
  <c r="M10" i="6"/>
  <c r="M22" i="6" s="1"/>
  <c r="N10" i="6"/>
  <c r="O7" i="6"/>
  <c r="O8" i="6"/>
  <c r="O9" i="6"/>
  <c r="O6" i="6"/>
  <c r="G21" i="6"/>
  <c r="N21" i="6"/>
  <c r="L21" i="6"/>
  <c r="K21" i="6"/>
  <c r="J21" i="6"/>
  <c r="I21" i="6"/>
  <c r="H21" i="6"/>
  <c r="F21" i="6"/>
  <c r="F22" i="6" s="1"/>
  <c r="E21" i="6"/>
  <c r="E22" i="6" s="1"/>
  <c r="D21" i="6"/>
  <c r="D22" i="6" s="1"/>
  <c r="B21" i="6"/>
  <c r="C21" i="6"/>
  <c r="P21" i="5"/>
  <c r="O21" i="5"/>
  <c r="N21" i="5"/>
  <c r="M21" i="5"/>
  <c r="L21" i="5"/>
  <c r="K21" i="5"/>
  <c r="J21" i="5"/>
  <c r="I21" i="5"/>
  <c r="G21" i="5"/>
  <c r="F21" i="5"/>
  <c r="E21" i="5"/>
  <c r="B21" i="5"/>
  <c r="Q20" i="5"/>
  <c r="Q19" i="5"/>
  <c r="Q18" i="5"/>
  <c r="Q17" i="5"/>
  <c r="Q16" i="5"/>
  <c r="Q15" i="5"/>
  <c r="D14" i="5"/>
  <c r="D21" i="5" s="1"/>
  <c r="Q21" i="5" s="1"/>
  <c r="Q13" i="5"/>
  <c r="P10" i="5"/>
  <c r="P22" i="5" s="1"/>
  <c r="O10" i="5"/>
  <c r="O22" i="5" s="1"/>
  <c r="N10" i="5"/>
  <c r="M10" i="5"/>
  <c r="L10" i="5"/>
  <c r="L22" i="5" s="1"/>
  <c r="K10" i="5"/>
  <c r="K22" i="5" s="1"/>
  <c r="J10" i="5"/>
  <c r="I10" i="5"/>
  <c r="G10" i="5"/>
  <c r="G22" i="5" s="1"/>
  <c r="F10" i="5"/>
  <c r="F22" i="5" s="1"/>
  <c r="E10" i="5"/>
  <c r="D10" i="5"/>
  <c r="B10" i="5"/>
  <c r="Q9" i="5"/>
  <c r="Q8" i="5"/>
  <c r="Q7" i="5"/>
  <c r="Q6" i="5"/>
  <c r="P21" i="4"/>
  <c r="O21" i="4"/>
  <c r="N21" i="4"/>
  <c r="M21" i="4"/>
  <c r="L21" i="4"/>
  <c r="K21" i="4"/>
  <c r="J21" i="4"/>
  <c r="I21" i="4"/>
  <c r="G21" i="4"/>
  <c r="F21" i="4"/>
  <c r="C21" i="4"/>
  <c r="B21" i="4"/>
  <c r="E20" i="4"/>
  <c r="E21" i="4" s="1"/>
  <c r="Q19" i="4"/>
  <c r="Q18" i="4"/>
  <c r="Q17" i="4"/>
  <c r="Q16" i="4"/>
  <c r="Q15" i="4"/>
  <c r="D14" i="4"/>
  <c r="D21" i="4" s="1"/>
  <c r="Q13" i="4"/>
  <c r="P10" i="4"/>
  <c r="P22" i="4" s="1"/>
  <c r="O10" i="4"/>
  <c r="O22" i="4" s="1"/>
  <c r="N10" i="4"/>
  <c r="N22" i="4" s="1"/>
  <c r="M10" i="4"/>
  <c r="M22" i="4" s="1"/>
  <c r="L10" i="4"/>
  <c r="L22" i="4" s="1"/>
  <c r="K10" i="4"/>
  <c r="K22" i="4" s="1"/>
  <c r="J10" i="4"/>
  <c r="J22" i="4" s="1"/>
  <c r="I10" i="4"/>
  <c r="I22" i="4" s="1"/>
  <c r="G10" i="4"/>
  <c r="G22" i="4" s="1"/>
  <c r="F10" i="4"/>
  <c r="F22" i="4" s="1"/>
  <c r="E10" i="4"/>
  <c r="D10" i="4"/>
  <c r="D22" i="4" s="1"/>
  <c r="C10" i="4"/>
  <c r="C22" i="4" s="1"/>
  <c r="B10" i="4"/>
  <c r="Q9" i="4"/>
  <c r="Q8" i="4"/>
  <c r="Q7" i="4"/>
  <c r="Q6" i="4"/>
  <c r="O22" i="3"/>
  <c r="L22" i="3"/>
  <c r="J22" i="3"/>
  <c r="I22" i="3"/>
  <c r="P21" i="3"/>
  <c r="N21" i="3"/>
  <c r="M21" i="3"/>
  <c r="K21" i="3"/>
  <c r="G21" i="3"/>
  <c r="D21" i="3"/>
  <c r="C21" i="3"/>
  <c r="B21" i="3"/>
  <c r="H20" i="3"/>
  <c r="H21" i="3"/>
  <c r="H22" i="3" s="1"/>
  <c r="E20" i="3"/>
  <c r="E21" i="3"/>
  <c r="E22" i="3" s="1"/>
  <c r="Q19" i="3"/>
  <c r="Q18" i="3"/>
  <c r="Q17" i="3"/>
  <c r="Q16" i="3"/>
  <c r="Q15" i="3"/>
  <c r="Q14" i="3"/>
  <c r="Q13" i="3"/>
  <c r="P10" i="3"/>
  <c r="P22" i="3" s="1"/>
  <c r="N10" i="3"/>
  <c r="N22" i="3" s="1"/>
  <c r="M10" i="3"/>
  <c r="K10" i="3"/>
  <c r="K22" i="3" s="1"/>
  <c r="H10" i="3"/>
  <c r="F10" i="3"/>
  <c r="F22" i="3" s="1"/>
  <c r="E10" i="3"/>
  <c r="D10" i="3"/>
  <c r="D22" i="3" s="1"/>
  <c r="C10" i="3"/>
  <c r="B10" i="3"/>
  <c r="Q9" i="3"/>
  <c r="Q8" i="3"/>
  <c r="Q7" i="3"/>
  <c r="G6" i="3"/>
  <c r="Q6" i="3" s="1"/>
  <c r="G10" i="3"/>
  <c r="G22" i="3" s="1"/>
  <c r="O6" i="2"/>
  <c r="O7" i="2"/>
  <c r="O8" i="2"/>
  <c r="O9" i="2"/>
  <c r="B10" i="2"/>
  <c r="C10" i="2"/>
  <c r="D10" i="2"/>
  <c r="E10" i="2"/>
  <c r="F10" i="2"/>
  <c r="G10" i="2"/>
  <c r="G22" i="2" s="1"/>
  <c r="H10" i="2"/>
  <c r="I10" i="2"/>
  <c r="J10" i="2"/>
  <c r="K10" i="2"/>
  <c r="M10" i="2"/>
  <c r="N10" i="2"/>
  <c r="O13" i="2"/>
  <c r="O14" i="2"/>
  <c r="O15" i="2"/>
  <c r="O16" i="2"/>
  <c r="O17" i="2"/>
  <c r="O18" i="2"/>
  <c r="O19" i="2"/>
  <c r="E20" i="2"/>
  <c r="O20" i="2" s="1"/>
  <c r="B21" i="2"/>
  <c r="B22" i="2" s="1"/>
  <c r="C21" i="2"/>
  <c r="D21" i="2"/>
  <c r="F21" i="2"/>
  <c r="F22" i="2" s="1"/>
  <c r="G21" i="2"/>
  <c r="H21" i="2"/>
  <c r="I21" i="2"/>
  <c r="J21" i="2"/>
  <c r="J22" i="2" s="1"/>
  <c r="K21" i="2"/>
  <c r="L21" i="2"/>
  <c r="L22" i="2" s="1"/>
  <c r="M21" i="2"/>
  <c r="M22" i="2" s="1"/>
  <c r="N21" i="2"/>
  <c r="C22" i="2"/>
  <c r="K22" i="2"/>
  <c r="N22" i="2"/>
  <c r="Q20" i="3"/>
  <c r="O10" i="2" l="1"/>
  <c r="I22" i="2"/>
  <c r="E21" i="2"/>
  <c r="H22" i="2"/>
  <c r="D22" i="2"/>
  <c r="B22" i="3"/>
  <c r="C22" i="3"/>
  <c r="M22" i="3"/>
  <c r="Q14" i="5"/>
  <c r="I22" i="6"/>
  <c r="C22" i="6"/>
  <c r="O10" i="6"/>
  <c r="H22" i="6"/>
  <c r="L22" i="6"/>
  <c r="N22" i="6"/>
  <c r="J22" i="6"/>
  <c r="G22" i="6"/>
  <c r="K22" i="6"/>
  <c r="B22" i="6"/>
  <c r="Q10" i="3"/>
  <c r="Q10" i="5"/>
  <c r="Q22" i="5" s="1"/>
  <c r="Q21" i="3"/>
  <c r="E22" i="4"/>
  <c r="D22" i="5"/>
  <c r="I22" i="5"/>
  <c r="M22" i="5"/>
  <c r="Q10" i="4"/>
  <c r="E22" i="5"/>
  <c r="J22" i="5"/>
  <c r="N22" i="5"/>
  <c r="B22" i="5"/>
  <c r="Q20" i="4"/>
  <c r="Q21" i="4"/>
  <c r="B22" i="4"/>
  <c r="Q14" i="4"/>
  <c r="E22" i="2" l="1"/>
  <c r="O21" i="2"/>
  <c r="O22" i="2" s="1"/>
  <c r="O22" i="6"/>
  <c r="Q22" i="4"/>
  <c r="Q22" i="3"/>
</calcChain>
</file>

<file path=xl/sharedStrings.xml><?xml version="1.0" encoding="utf-8"?>
<sst xmlns="http://schemas.openxmlformats.org/spreadsheetml/2006/main" count="553" uniqueCount="81">
  <si>
    <t>BAI</t>
  </si>
  <si>
    <t>CEYLINCO STELLA</t>
  </si>
  <si>
    <t>GFA</t>
  </si>
  <si>
    <t>IOGA</t>
  </si>
  <si>
    <t>JUBILEE</t>
  </si>
  <si>
    <t>LAMCO</t>
  </si>
  <si>
    <t>MTIAN EAGLE</t>
  </si>
  <si>
    <t>MTIUS UNION</t>
  </si>
  <si>
    <t>NEW INDIA</t>
  </si>
  <si>
    <t>SICOM</t>
  </si>
  <si>
    <t>SUN</t>
  </si>
  <si>
    <t>SWAN</t>
  </si>
  <si>
    <t>TOTAL</t>
  </si>
  <si>
    <t>EQUITY</t>
  </si>
  <si>
    <t>Share Capital</t>
  </si>
  <si>
    <t>Share Premium</t>
  </si>
  <si>
    <t>Profit and Loss</t>
  </si>
  <si>
    <t>Reserves</t>
  </si>
  <si>
    <t>Total Equity</t>
  </si>
  <si>
    <t>LIABILITIES</t>
  </si>
  <si>
    <t>Insurance Fund</t>
  </si>
  <si>
    <t>Outstanding Claims</t>
  </si>
  <si>
    <t>Amount due to reinsurers</t>
  </si>
  <si>
    <t>Amount due to insurers</t>
  </si>
  <si>
    <t>Bank Overdrafts</t>
  </si>
  <si>
    <t>Loans</t>
  </si>
  <si>
    <t>Retirement benefit obligations</t>
  </si>
  <si>
    <t>Other Liabilities</t>
  </si>
  <si>
    <t>Total Liabilities</t>
  </si>
  <si>
    <t>TOTAL EQUITIES AND LIABILITIES</t>
  </si>
  <si>
    <t xml:space="preserve">GENERAL INSURANCE COMPANIES </t>
  </si>
  <si>
    <t>DISTRIBUTION OF EQUITY AND LIABILITIES  - YEAR 2009</t>
  </si>
  <si>
    <t>ALBAT ROSS</t>
  </si>
  <si>
    <t>LA PRUD ENCE</t>
  </si>
  <si>
    <t>(Amount Rs 000)</t>
  </si>
  <si>
    <t>CIM</t>
  </si>
  <si>
    <t>CREDIT GUA</t>
  </si>
  <si>
    <t>LAPRUD</t>
  </si>
  <si>
    <t>MUA</t>
  </si>
  <si>
    <t>PHOENIX</t>
  </si>
  <si>
    <t xml:space="preserve"> </t>
  </si>
  <si>
    <t>DISTRIBUTION OF EQUITY AND LIABILITIES-- YEAR 2010</t>
  </si>
  <si>
    <t>DISTRIBUTION OF EQUITY AND LIABILITIES - YEAR 2011</t>
  </si>
  <si>
    <t xml:space="preserve">BAI </t>
  </si>
  <si>
    <t>BAI i</t>
  </si>
  <si>
    <t>DISTRIBUTION OF EQUITY AND LIABILITIES - YEAR 2012</t>
  </si>
  <si>
    <t>BAI G</t>
  </si>
  <si>
    <t>M EAGLE</t>
  </si>
  <si>
    <t>M UNION</t>
  </si>
  <si>
    <t>DISTRIBUTION OF EQUITY AND LIABILITIES - YEAR 2013</t>
  </si>
  <si>
    <t>TOTAL EQUITIES</t>
  </si>
  <si>
    <t>Amount Due to Reinsurers</t>
  </si>
  <si>
    <t>Amount Due to Insurers</t>
  </si>
  <si>
    <t>Bank OverdraftS</t>
  </si>
  <si>
    <t>Retirement Benefit Obligations</t>
  </si>
  <si>
    <t>TOTAL LIABILITIES</t>
  </si>
  <si>
    <t>DISTRIBUTION OF EQUITY AND LIABILITIES - YEAR 2014</t>
  </si>
  <si>
    <t>BAI*</t>
  </si>
  <si>
    <t>QUANTUM II**</t>
  </si>
  <si>
    <t>SWAN SPECIALITY RISK**</t>
  </si>
  <si>
    <t>* Incidental business</t>
  </si>
  <si>
    <t>DISTRIBUTION OF EQUITY AND LIABILITIES  - YEAR 2008</t>
  </si>
  <si>
    <t>ALBATROSS</t>
  </si>
  <si>
    <t>ISLAND GEN</t>
  </si>
  <si>
    <t>LAPRUDENCE</t>
  </si>
  <si>
    <t>DISTRIBUTION OF EQUITY AND LIABILITIES - YEAR 2015</t>
  </si>
  <si>
    <t>DISTRIBUTION OF EQUITY AND LIABILITIES - YEAR 2016</t>
  </si>
  <si>
    <t>QUANTUM II*</t>
  </si>
  <si>
    <t>SWAN SPECIALITY RISK*</t>
  </si>
  <si>
    <t>* Newly licensed companies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</si>
  <si>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</si>
  <si>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Financial Services Commission (FSC) Mauritius</t>
    </r>
  </si>
  <si>
    <t>DISTRIBUTION OF EQUITY AND LIABILITIES - YEAR 2017</t>
  </si>
  <si>
    <t>QUANTUM II</t>
  </si>
  <si>
    <t>SWAN SPECIALITY RISK</t>
  </si>
  <si>
    <t>DISTRIBUTION OF EQUITY AND LIABILITIES - YEAR 2018</t>
  </si>
  <si>
    <t>NIC</t>
  </si>
  <si>
    <t>DISTRIBUTION OF EQUITY AND LIABILITIES - YEAR 2019</t>
  </si>
  <si>
    <t>DISTRIBUTION OF EQUITY AND LIABILITIES - YEAR 2020</t>
  </si>
  <si>
    <t>DISTRIBUTION OF EQUITY AND LIABILITIES - YEAR 2021</t>
  </si>
  <si>
    <t>DISTRIBUTION OF EQUITY AND LIABILITIES -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</si>
</sst>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#,##0.00;[Red]#,##0.00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Helvetica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ahoma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theme="1"/>
      <name val="Arial Narrow"/>
      <family val="2"/>
    </font>
    <font>
      <b/>
      <sz val="12"/>
      <color indexed="9"/>
      <name val="Arial Narrow"/>
      <family val="2"/>
    </font>
    <font>
      <b/>
      <sz val="10"/>
      <color indexed="8"/>
      <name val="Arial Narrow"/>
      <family val="2"/>
    </font>
    <font>
      <b/>
      <sz val="10"/>
      <color indexed="17"/>
      <name val="Arial Narrow"/>
      <family val="2"/>
    </font>
    <font>
      <b/>
      <sz val="10"/>
      <color theme="9" tint="-0.49998474074526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color theme="9" tint="-0.499984740745262"/>
      <name val="Arial Narrow"/>
      <family val="2"/>
    </font>
    <font>
      <sz val="10"/>
      <color indexed="17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12"/>
      <name val="Arial"/>
      <family val="2"/>
    </font>
    <font>
      <b/>
      <sz val="10"/>
      <color theme="0" tint="-0.249977111117893"/>
      <name val="Arial Narrow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 applyAlignment="1">
      <alignment vertical="center"/>
    </xf>
    <xf numFmtId="38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7" fillId="8" borderId="6" xfId="0" applyFont="1" applyFill="1" applyBorder="1" applyAlignment="1">
      <alignment vertical="center"/>
    </xf>
    <xf numFmtId="0" fontId="7" fillId="8" borderId="24" xfId="0" applyFont="1" applyFill="1" applyBorder="1" applyAlignment="1">
      <alignment vertical="center"/>
    </xf>
    <xf numFmtId="0" fontId="3" fillId="7" borderId="6" xfId="0" applyFont="1" applyFill="1" applyBorder="1"/>
    <xf numFmtId="0" fontId="4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164" fontId="11" fillId="0" borderId="6" xfId="1" applyNumberFormat="1" applyFont="1" applyBorder="1" applyAlignment="1">
      <alignment vertical="center"/>
    </xf>
    <xf numFmtId="164" fontId="4" fillId="0" borderId="25" xfId="0" applyNumberFormat="1" applyFont="1" applyFill="1" applyBorder="1" applyAlignment="1">
      <alignment vertical="center" wrapText="1"/>
    </xf>
    <xf numFmtId="164" fontId="10" fillId="0" borderId="25" xfId="1" applyNumberFormat="1" applyFont="1" applyBorder="1" applyAlignment="1">
      <alignment vertical="center"/>
    </xf>
    <xf numFmtId="164" fontId="11" fillId="0" borderId="24" xfId="1" applyNumberFormat="1" applyFont="1" applyBorder="1" applyAlignment="1">
      <alignment vertical="center"/>
    </xf>
    <xf numFmtId="164" fontId="4" fillId="0" borderId="12" xfId="0" applyNumberFormat="1" applyFont="1" applyFill="1" applyBorder="1" applyAlignment="1">
      <alignment vertical="center" wrapText="1"/>
    </xf>
    <xf numFmtId="164" fontId="10" fillId="0" borderId="12" xfId="1" applyNumberFormat="1" applyFont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3" fillId="0" borderId="6" xfId="0" applyFont="1" applyFill="1" applyBorder="1"/>
    <xf numFmtId="38" fontId="6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164" fontId="3" fillId="3" borderId="6" xfId="2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164" fontId="1" fillId="0" borderId="6" xfId="1" applyNumberFormat="1" applyFill="1" applyBorder="1" applyAlignment="1">
      <alignment horizontal="right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 wrapText="1"/>
    </xf>
    <xf numFmtId="165" fontId="1" fillId="0" borderId="6" xfId="1" applyNumberForma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164" fontId="1" fillId="0" borderId="25" xfId="1" applyNumberFormat="1" applyFill="1" applyBorder="1" applyAlignment="1">
      <alignment horizontal="right" vertical="center" wrapText="1"/>
    </xf>
    <xf numFmtId="164" fontId="4" fillId="0" borderId="25" xfId="1" applyNumberFormat="1" applyFont="1" applyFill="1" applyBorder="1" applyAlignment="1">
      <alignment vertical="center" wrapText="1"/>
    </xf>
    <xf numFmtId="0" fontId="0" fillId="5" borderId="24" xfId="0" applyFill="1" applyBorder="1" applyAlignment="1">
      <alignment vertical="center"/>
    </xf>
    <xf numFmtId="164" fontId="1" fillId="0" borderId="24" xfId="1" applyNumberFormat="1" applyFill="1" applyBorder="1" applyAlignment="1">
      <alignment horizontal="right" vertical="center" wrapText="1"/>
    </xf>
    <xf numFmtId="164" fontId="4" fillId="0" borderId="24" xfId="1" applyNumberFormat="1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/>
    </xf>
    <xf numFmtId="164" fontId="1" fillId="0" borderId="12" xfId="1" applyNumberFormat="1" applyFill="1" applyBorder="1" applyAlignment="1">
      <alignment vertical="center" wrapText="1"/>
    </xf>
    <xf numFmtId="164" fontId="4" fillId="0" borderId="12" xfId="1" applyNumberFormat="1" applyFont="1" applyFill="1" applyBorder="1" applyAlignment="1">
      <alignment vertical="center" wrapText="1"/>
    </xf>
    <xf numFmtId="164" fontId="13" fillId="0" borderId="0" xfId="1" applyNumberFormat="1" applyFont="1" applyAlignment="1">
      <alignment vertical="center"/>
    </xf>
    <xf numFmtId="0" fontId="14" fillId="7" borderId="6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/>
    </xf>
    <xf numFmtId="0" fontId="3" fillId="0" borderId="29" xfId="0" applyFont="1" applyFill="1" applyBorder="1"/>
    <xf numFmtId="0" fontId="0" fillId="0" borderId="0" xfId="0" applyBorder="1" applyAlignment="1">
      <alignment wrapText="1"/>
    </xf>
    <xf numFmtId="0" fontId="9" fillId="0" borderId="30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vertical="center"/>
    </xf>
    <xf numFmtId="164" fontId="1" fillId="0" borderId="0" xfId="1" applyNumberFormat="1" applyFill="1" applyBorder="1" applyAlignment="1">
      <alignment horizontal="right" vertical="center" wrapText="1"/>
    </xf>
    <xf numFmtId="164" fontId="5" fillId="0" borderId="30" xfId="1" applyNumberFormat="1" applyFont="1" applyFill="1" applyBorder="1" applyAlignment="1">
      <alignment horizontal="center" vertical="center" wrapText="1"/>
    </xf>
    <xf numFmtId="0" fontId="0" fillId="5" borderId="29" xfId="0" applyFill="1" applyBorder="1" applyAlignment="1">
      <alignment vertical="center"/>
    </xf>
    <xf numFmtId="164" fontId="4" fillId="0" borderId="30" xfId="1" applyNumberFormat="1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/>
    </xf>
    <xf numFmtId="164" fontId="1" fillId="0" borderId="1" xfId="1" applyNumberFormat="1" applyFill="1" applyBorder="1" applyAlignment="1">
      <alignment vertical="center" wrapText="1"/>
    </xf>
    <xf numFmtId="164" fontId="4" fillId="0" borderId="32" xfId="1" applyNumberFormat="1" applyFont="1" applyFill="1" applyBorder="1" applyAlignment="1">
      <alignment vertical="center" wrapText="1"/>
    </xf>
    <xf numFmtId="0" fontId="0" fillId="0" borderId="29" xfId="0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32" xfId="0" applyNumberFormat="1" applyFont="1" applyFill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0" fontId="16" fillId="0" borderId="0" xfId="3" applyFont="1" applyFill="1" applyBorder="1" applyAlignment="1"/>
    <xf numFmtId="0" fontId="16" fillId="0" borderId="0" xfId="0" applyFont="1"/>
    <xf numFmtId="0" fontId="18" fillId="0" borderId="0" xfId="3" applyFont="1" applyFill="1" applyBorder="1" applyAlignment="1"/>
    <xf numFmtId="164" fontId="20" fillId="0" borderId="0" xfId="1" applyNumberFormat="1" applyFont="1" applyBorder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 applyFill="1" applyBorder="1"/>
    <xf numFmtId="0" fontId="23" fillId="0" borderId="0" xfId="0" applyFont="1" applyFill="1" applyBorder="1" applyAlignment="1">
      <alignment horizontal="right" vertical="center"/>
    </xf>
    <xf numFmtId="0" fontId="22" fillId="7" borderId="19" xfId="0" applyFont="1" applyFill="1" applyBorder="1"/>
    <xf numFmtId="0" fontId="24" fillId="7" borderId="20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164" fontId="25" fillId="0" borderId="3" xfId="1" applyNumberFormat="1" applyFont="1" applyFill="1" applyBorder="1" applyAlignment="1">
      <alignment vertical="center"/>
    </xf>
    <xf numFmtId="0" fontId="27" fillId="0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right" vertical="center"/>
    </xf>
    <xf numFmtId="41" fontId="27" fillId="0" borderId="3" xfId="0" applyNumberFormat="1" applyFont="1" applyFill="1" applyBorder="1" applyAlignment="1">
      <alignment vertical="center"/>
    </xf>
    <xf numFmtId="4" fontId="27" fillId="0" borderId="3" xfId="0" applyNumberFormat="1" applyFont="1" applyFill="1" applyBorder="1" applyAlignment="1">
      <alignment vertical="center"/>
    </xf>
    <xf numFmtId="0" fontId="25" fillId="8" borderId="2" xfId="0" applyFont="1" applyFill="1" applyBorder="1" applyAlignment="1">
      <alignment vertical="center"/>
    </xf>
    <xf numFmtId="164" fontId="27" fillId="0" borderId="6" xfId="1" applyNumberFormat="1" applyFont="1" applyFill="1" applyBorder="1" applyAlignment="1">
      <alignment horizontal="right" vertical="center"/>
    </xf>
    <xf numFmtId="164" fontId="27" fillId="0" borderId="6" xfId="1" applyNumberFormat="1" applyFont="1" applyFill="1" applyBorder="1" applyAlignment="1">
      <alignment vertical="center"/>
    </xf>
    <xf numFmtId="41" fontId="27" fillId="0" borderId="6" xfId="0" applyNumberFormat="1" applyFont="1" applyFill="1" applyBorder="1" applyAlignment="1">
      <alignment vertical="center"/>
    </xf>
    <xf numFmtId="0" fontId="27" fillId="8" borderId="5" xfId="0" applyFont="1" applyFill="1" applyBorder="1" applyAlignment="1">
      <alignment vertical="center"/>
    </xf>
    <xf numFmtId="164" fontId="27" fillId="0" borderId="18" xfId="1" applyNumberFormat="1" applyFont="1" applyBorder="1" applyAlignment="1">
      <alignment vertical="center"/>
    </xf>
    <xf numFmtId="38" fontId="27" fillId="0" borderId="6" xfId="1" applyNumberFormat="1" applyFont="1" applyFill="1" applyBorder="1" applyAlignment="1">
      <alignment vertical="center"/>
    </xf>
    <xf numFmtId="0" fontId="27" fillId="8" borderId="21" xfId="0" applyFont="1" applyFill="1" applyBorder="1" applyAlignment="1">
      <alignment vertical="center"/>
    </xf>
    <xf numFmtId="164" fontId="27" fillId="0" borderId="9" xfId="1" applyNumberFormat="1" applyFont="1" applyFill="1" applyBorder="1" applyAlignment="1">
      <alignment vertical="center"/>
    </xf>
    <xf numFmtId="164" fontId="27" fillId="0" borderId="9" xfId="1" applyNumberFormat="1" applyFont="1" applyFill="1" applyBorder="1" applyAlignment="1">
      <alignment horizontal="right" vertical="center"/>
    </xf>
    <xf numFmtId="164" fontId="25" fillId="0" borderId="13" xfId="0" applyNumberFormat="1" applyFont="1" applyFill="1" applyBorder="1" applyAlignment="1">
      <alignment vertical="center" wrapText="1"/>
    </xf>
    <xf numFmtId="164" fontId="27" fillId="0" borderId="20" xfId="1" applyNumberFormat="1" applyFont="1" applyFill="1" applyBorder="1" applyAlignment="1">
      <alignment horizontal="right" vertical="center"/>
    </xf>
    <xf numFmtId="164" fontId="25" fillId="0" borderId="12" xfId="1" applyNumberFormat="1" applyFont="1" applyFill="1" applyBorder="1" applyAlignment="1">
      <alignment vertical="center"/>
    </xf>
    <xf numFmtId="164" fontId="25" fillId="0" borderId="12" xfId="1" applyNumberFormat="1" applyFont="1" applyFill="1" applyBorder="1" applyAlignment="1">
      <alignment horizontal="right" vertical="center"/>
    </xf>
    <xf numFmtId="164" fontId="27" fillId="0" borderId="12" xfId="1" applyNumberFormat="1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vertical="center"/>
    </xf>
    <xf numFmtId="164" fontId="27" fillId="0" borderId="22" xfId="1" applyNumberFormat="1" applyFont="1" applyFill="1" applyBorder="1" applyAlignment="1">
      <alignment horizontal="right" vertical="center"/>
    </xf>
    <xf numFmtId="164" fontId="27" fillId="0" borderId="3" xfId="1" applyNumberFormat="1" applyFont="1" applyFill="1" applyBorder="1" applyAlignment="1">
      <alignment vertical="center"/>
    </xf>
    <xf numFmtId="164" fontId="27" fillId="0" borderId="3" xfId="1" applyNumberFormat="1" applyFont="1" applyFill="1" applyBorder="1" applyAlignment="1">
      <alignment horizontal="right" vertical="center"/>
    </xf>
    <xf numFmtId="164" fontId="25" fillId="0" borderId="4" xfId="0" applyNumberFormat="1" applyFont="1" applyFill="1" applyBorder="1" applyAlignment="1">
      <alignment vertical="center" wrapText="1"/>
    </xf>
    <xf numFmtId="164" fontId="25" fillId="0" borderId="6" xfId="1" applyNumberFormat="1" applyFont="1" applyFill="1" applyBorder="1" applyAlignment="1">
      <alignment vertical="center"/>
    </xf>
    <xf numFmtId="164" fontId="25" fillId="0" borderId="7" xfId="0" applyNumberFormat="1" applyFont="1" applyFill="1" applyBorder="1" applyAlignment="1">
      <alignment vertical="center" wrapText="1"/>
    </xf>
    <xf numFmtId="41" fontId="27" fillId="0" borderId="9" xfId="0" applyNumberFormat="1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horizontal="center"/>
    </xf>
    <xf numFmtId="164" fontId="27" fillId="0" borderId="0" xfId="1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164" fontId="31" fillId="0" borderId="0" xfId="1" applyNumberFormat="1" applyFont="1" applyFill="1" applyBorder="1" applyAlignment="1">
      <alignment horizontal="right"/>
    </xf>
    <xf numFmtId="166" fontId="32" fillId="0" borderId="0" xfId="0" applyNumberFormat="1" applyFont="1" applyFill="1" applyAlignment="1">
      <alignment horizontal="center"/>
    </xf>
    <xf numFmtId="0" fontId="27" fillId="0" borderId="0" xfId="0" applyFont="1"/>
    <xf numFmtId="0" fontId="31" fillId="0" borderId="0" xfId="0" applyFont="1"/>
    <xf numFmtId="164" fontId="31" fillId="0" borderId="0" xfId="0" applyNumberFormat="1" applyFont="1"/>
    <xf numFmtId="0" fontId="27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0" fontId="33" fillId="0" borderId="0" xfId="0" applyFont="1"/>
    <xf numFmtId="0" fontId="34" fillId="7" borderId="12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164" fontId="17" fillId="0" borderId="4" xfId="1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vertical="center" wrapText="1"/>
    </xf>
    <xf numFmtId="0" fontId="25" fillId="6" borderId="23" xfId="0" applyFont="1" applyFill="1" applyBorder="1" applyAlignment="1">
      <alignment vertical="center"/>
    </xf>
    <xf numFmtId="0" fontId="25" fillId="8" borderId="11" xfId="0" applyFont="1" applyFill="1" applyBorder="1" applyAlignment="1">
      <alignment vertical="center"/>
    </xf>
    <xf numFmtId="0" fontId="27" fillId="0" borderId="0" xfId="0" applyFont="1" applyFill="1"/>
    <xf numFmtId="0" fontId="27" fillId="8" borderId="8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25" fillId="8" borderId="5" xfId="0" applyFont="1" applyFill="1" applyBorder="1" applyAlignment="1">
      <alignment vertical="center"/>
    </xf>
    <xf numFmtId="0" fontId="25" fillId="9" borderId="11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164" fontId="22" fillId="3" borderId="1" xfId="2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vertical="center"/>
    </xf>
    <xf numFmtId="164" fontId="25" fillId="0" borderId="3" xfId="2" applyNumberFormat="1" applyFont="1" applyFill="1" applyBorder="1" applyAlignment="1">
      <alignment vertical="center"/>
    </xf>
    <xf numFmtId="164" fontId="17" fillId="0" borderId="4" xfId="2" applyNumberFormat="1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vertical="center"/>
    </xf>
    <xf numFmtId="164" fontId="27" fillId="0" borderId="6" xfId="2" applyNumberFormat="1" applyFont="1" applyFill="1" applyBorder="1" applyAlignment="1">
      <alignment horizontal="right" vertical="center"/>
    </xf>
    <xf numFmtId="164" fontId="27" fillId="0" borderId="6" xfId="2" applyNumberFormat="1" applyFont="1" applyFill="1" applyBorder="1" applyAlignment="1">
      <alignment vertical="center"/>
    </xf>
    <xf numFmtId="165" fontId="27" fillId="0" borderId="6" xfId="2" applyNumberFormat="1" applyFont="1" applyFill="1" applyBorder="1" applyAlignment="1">
      <alignment vertical="center"/>
    </xf>
    <xf numFmtId="0" fontId="27" fillId="5" borderId="8" xfId="0" applyFont="1" applyFill="1" applyBorder="1" applyAlignment="1">
      <alignment vertical="center"/>
    </xf>
    <xf numFmtId="164" fontId="27" fillId="0" borderId="9" xfId="2" applyNumberFormat="1" applyFont="1" applyFill="1" applyBorder="1" applyAlignment="1">
      <alignment horizontal="right" vertical="center"/>
    </xf>
    <xf numFmtId="164" fontId="27" fillId="0" borderId="9" xfId="2" applyNumberFormat="1" applyFont="1" applyFill="1" applyBorder="1" applyAlignment="1">
      <alignment vertical="center"/>
    </xf>
    <xf numFmtId="0" fontId="25" fillId="5" borderId="11" xfId="0" applyFont="1" applyFill="1" applyBorder="1" applyAlignment="1">
      <alignment vertical="center"/>
    </xf>
    <xf numFmtId="164" fontId="27" fillId="0" borderId="12" xfId="2" applyNumberFormat="1" applyFont="1" applyFill="1" applyBorder="1" applyAlignment="1">
      <alignment horizontal="right" vertical="center"/>
    </xf>
    <xf numFmtId="164" fontId="25" fillId="0" borderId="12" xfId="2" applyNumberFormat="1" applyFont="1" applyFill="1" applyBorder="1" applyAlignment="1">
      <alignment vertical="center"/>
    </xf>
    <xf numFmtId="164" fontId="25" fillId="0" borderId="12" xfId="2" applyNumberFormat="1" applyFont="1" applyFill="1" applyBorder="1" applyAlignment="1">
      <alignment horizontal="right" vertical="center"/>
    </xf>
    <xf numFmtId="164" fontId="27" fillId="0" borderId="3" xfId="2" applyNumberFormat="1" applyFont="1" applyFill="1" applyBorder="1" applyAlignment="1">
      <alignment horizontal="right" vertical="center"/>
    </xf>
    <xf numFmtId="164" fontId="27" fillId="0" borderId="3" xfId="2" applyNumberFormat="1" applyFont="1" applyFill="1" applyBorder="1" applyAlignment="1">
      <alignment vertical="center"/>
    </xf>
    <xf numFmtId="0" fontId="25" fillId="5" borderId="5" xfId="0" applyFont="1" applyFill="1" applyBorder="1" applyAlignment="1">
      <alignment vertical="center"/>
    </xf>
    <xf numFmtId="164" fontId="25" fillId="0" borderId="6" xfId="2" applyNumberFormat="1" applyFont="1" applyFill="1" applyBorder="1" applyAlignment="1">
      <alignment vertical="center"/>
    </xf>
    <xf numFmtId="0" fontId="25" fillId="6" borderId="11" xfId="0" applyFont="1" applyFill="1" applyBorder="1" applyAlignment="1">
      <alignment vertical="center"/>
    </xf>
    <xf numFmtId="0" fontId="30" fillId="0" borderId="0" xfId="0" applyFont="1" applyFill="1"/>
    <xf numFmtId="164" fontId="31" fillId="0" borderId="0" xfId="0" applyNumberFormat="1" applyFont="1" applyAlignment="1">
      <alignment wrapText="1"/>
    </xf>
    <xf numFmtId="164" fontId="27" fillId="0" borderId="0" xfId="2" applyNumberFormat="1" applyFont="1" applyFill="1" applyBorder="1" applyAlignment="1">
      <alignment horizontal="right"/>
    </xf>
    <xf numFmtId="164" fontId="31" fillId="0" borderId="0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4" fontId="30" fillId="0" borderId="0" xfId="2" applyNumberFormat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vertical="center"/>
    </xf>
    <xf numFmtId="0" fontId="35" fillId="0" borderId="0" xfId="0" applyFont="1" applyAlignment="1">
      <alignment horizontal="right" vertical="top"/>
    </xf>
    <xf numFmtId="0" fontId="35" fillId="0" borderId="0" xfId="0" applyFont="1" applyAlignment="1">
      <alignment horizontal="left" vertical="top"/>
    </xf>
    <xf numFmtId="0" fontId="8" fillId="2" borderId="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</cellXfs>
  <cellStyles count="5">
    <cellStyle name="Comma" xfId="1" builtinId="3"/>
    <cellStyle name="Comma 2" xfId="2"/>
    <cellStyle name="Comma 2 2" xf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BFBFBF"/>
      <color rgb="FF99C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3" sqref="H33"/>
    </sheetView>
  </sheetViews>
  <sheetFormatPr defaultRowHeight="12.75" x14ac:dyDescent="0.2"/>
  <cols>
    <col min="1" max="1" width="42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80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180000</v>
      </c>
      <c r="C6" s="17">
        <v>39000</v>
      </c>
      <c r="D6" s="17">
        <v>25000</v>
      </c>
      <c r="E6" s="17">
        <v>25000</v>
      </c>
      <c r="F6" s="17">
        <v>116760.99649999999</v>
      </c>
      <c r="G6" s="17">
        <v>66868.600000000006</v>
      </c>
      <c r="H6" s="17">
        <v>79999.98</v>
      </c>
      <c r="I6" s="17">
        <v>450900</v>
      </c>
      <c r="J6" s="17">
        <v>1607912.2479999999</v>
      </c>
      <c r="K6" s="17">
        <v>87110.5</v>
      </c>
      <c r="L6" s="17">
        <v>475000</v>
      </c>
      <c r="M6" s="17">
        <v>25000</v>
      </c>
      <c r="N6" s="17">
        <v>53143.4</v>
      </c>
      <c r="O6" s="17">
        <v>41378.845000000001</v>
      </c>
      <c r="P6" s="17">
        <v>50000</v>
      </c>
      <c r="Q6" s="17">
        <f>SUM(B6:P6)</f>
        <v>3323074.5695000002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51.46</v>
      </c>
    </row>
    <row r="8" spans="1:17" ht="19.5" customHeight="1" x14ac:dyDescent="0.2">
      <c r="A8" s="11" t="s">
        <v>16</v>
      </c>
      <c r="B8" s="17">
        <v>61088.042000000001</v>
      </c>
      <c r="C8" s="17">
        <v>43821.99</v>
      </c>
      <c r="D8" s="17">
        <v>337683.27299999999</v>
      </c>
      <c r="E8" s="17">
        <v>138850.14300000001</v>
      </c>
      <c r="F8" s="17">
        <v>40914.452310294429</v>
      </c>
      <c r="G8" s="17">
        <v>91.004999999999995</v>
      </c>
      <c r="H8" s="17">
        <v>871716.24911700003</v>
      </c>
      <c r="I8" s="17">
        <v>649727.43299999996</v>
      </c>
      <c r="J8" s="17">
        <v>66326.216</v>
      </c>
      <c r="K8" s="17">
        <v>119589.886</v>
      </c>
      <c r="L8" s="17">
        <v>-362142.39799999999</v>
      </c>
      <c r="M8" s="17">
        <v>17237.795999999998</v>
      </c>
      <c r="N8" s="17">
        <v>189514.31299999999</v>
      </c>
      <c r="O8" s="17">
        <v>2545141.2790099992</v>
      </c>
      <c r="P8" s="17">
        <v>56109.519</v>
      </c>
      <c r="Q8" s="17">
        <f t="shared" si="0"/>
        <v>4775669.198437294</v>
      </c>
    </row>
    <row r="9" spans="1:17" ht="19.5" customHeight="1" x14ac:dyDescent="0.2">
      <c r="A9" s="12" t="s">
        <v>17</v>
      </c>
      <c r="B9" s="17">
        <v>11553.567999999999</v>
      </c>
      <c r="C9" s="17">
        <v>10086.832</v>
      </c>
      <c r="D9" s="17">
        <v>13785.416999999999</v>
      </c>
      <c r="E9" s="17">
        <v>54640.646000000001</v>
      </c>
      <c r="F9" s="17"/>
      <c r="G9" s="17">
        <v>39835.913999999997</v>
      </c>
      <c r="H9" s="17">
        <v>104418.61381</v>
      </c>
      <c r="I9" s="17">
        <v>347812.42099999997</v>
      </c>
      <c r="J9" s="17">
        <v>0</v>
      </c>
      <c r="K9" s="17">
        <v>44107.695</v>
      </c>
      <c r="L9" s="17">
        <v>0</v>
      </c>
      <c r="M9" s="17">
        <v>459601.31300000002</v>
      </c>
      <c r="N9" s="17">
        <v>51577.502861834357</v>
      </c>
      <c r="O9" s="17">
        <v>45568.877119999997</v>
      </c>
      <c r="P9" s="17">
        <v>5398.4639999999999</v>
      </c>
      <c r="Q9" s="17">
        <f t="shared" si="0"/>
        <v>1188387.2637918342</v>
      </c>
    </row>
    <row r="10" spans="1:17" ht="19.5" customHeight="1" x14ac:dyDescent="0.2">
      <c r="A10" s="48" t="s">
        <v>50</v>
      </c>
      <c r="B10" s="22">
        <f t="shared" ref="B10:P10" si="1">SUM(B6:B9)</f>
        <v>252641.61000000002</v>
      </c>
      <c r="C10" s="22">
        <f t="shared" si="1"/>
        <v>92908.821999999986</v>
      </c>
      <c r="D10" s="22">
        <f t="shared" si="1"/>
        <v>376468.69</v>
      </c>
      <c r="E10" s="22">
        <f t="shared" si="1"/>
        <v>218490.78900000002</v>
      </c>
      <c r="F10" s="22">
        <f t="shared" si="1"/>
        <v>157675.44881029442</v>
      </c>
      <c r="G10" s="22">
        <f t="shared" si="1"/>
        <v>106846.97900000002</v>
      </c>
      <c r="H10" s="22">
        <f t="shared" si="1"/>
        <v>1056134.842927</v>
      </c>
      <c r="I10" s="22">
        <f t="shared" si="1"/>
        <v>1448439.8539999998</v>
      </c>
      <c r="J10" s="22">
        <f t="shared" si="1"/>
        <v>1674238.4639999999</v>
      </c>
      <c r="K10" s="22">
        <f t="shared" si="1"/>
        <v>250808.08100000001</v>
      </c>
      <c r="L10" s="22">
        <f t="shared" si="1"/>
        <v>112857.60200000001</v>
      </c>
      <c r="M10" s="22">
        <f t="shared" si="1"/>
        <v>501839.10900000005</v>
      </c>
      <c r="N10" s="22">
        <f t="shared" si="1"/>
        <v>294235.21586183435</v>
      </c>
      <c r="O10" s="22">
        <f t="shared" si="1"/>
        <v>2632089.0011299993</v>
      </c>
      <c r="P10" s="22">
        <f t="shared" si="1"/>
        <v>111507.98300000001</v>
      </c>
      <c r="Q10" s="22">
        <f>SUM(Q6:Q9)</f>
        <v>9287182.4917291291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146775.28400000001</v>
      </c>
      <c r="C12" s="17">
        <v>71635.654999999999</v>
      </c>
      <c r="D12" s="17">
        <v>122000.18</v>
      </c>
      <c r="E12" s="17">
        <v>43990.358999999997</v>
      </c>
      <c r="F12" s="17">
        <v>289070.46108999988</v>
      </c>
      <c r="G12" s="17">
        <v>144315.55100000001</v>
      </c>
      <c r="H12" s="17">
        <v>504552.73446748895</v>
      </c>
      <c r="I12" s="17">
        <v>1427164.57</v>
      </c>
      <c r="J12" s="17">
        <v>216530.34394999998</v>
      </c>
      <c r="K12" s="17">
        <v>240895.503</v>
      </c>
      <c r="L12" s="17">
        <v>147673.24900000001</v>
      </c>
      <c r="M12" s="17">
        <v>606968.58499999996</v>
      </c>
      <c r="N12" s="17">
        <v>370148.087</v>
      </c>
      <c r="O12" s="17">
        <v>1579878.6529999999</v>
      </c>
      <c r="P12" s="17">
        <v>131513.74400000001</v>
      </c>
      <c r="Q12" s="17">
        <f>SUM(B12:P12)</f>
        <v>6043112.9595074886</v>
      </c>
    </row>
    <row r="13" spans="1:17" ht="19.5" customHeight="1" x14ac:dyDescent="0.2">
      <c r="A13" s="11" t="s">
        <v>21</v>
      </c>
      <c r="B13" s="17">
        <v>71429.335999999996</v>
      </c>
      <c r="C13" s="17">
        <v>952.99599999999998</v>
      </c>
      <c r="D13" s="17">
        <v>186122.52600000001</v>
      </c>
      <c r="E13" s="17">
        <v>58217.858</v>
      </c>
      <c r="F13" s="17">
        <v>211661.30712000001</v>
      </c>
      <c r="G13" s="17">
        <v>87083.149000000005</v>
      </c>
      <c r="H13" s="17">
        <v>1819755.8611894234</v>
      </c>
      <c r="I13" s="17">
        <v>922677.10900000005</v>
      </c>
      <c r="J13" s="17">
        <v>274455.70904000005</v>
      </c>
      <c r="K13" s="17">
        <v>246645.745</v>
      </c>
      <c r="L13" s="17">
        <v>90328.745999999999</v>
      </c>
      <c r="M13" s="17">
        <v>728975.61800000002</v>
      </c>
      <c r="N13" s="17">
        <v>309818.88099999999</v>
      </c>
      <c r="O13" s="17">
        <v>937334.326</v>
      </c>
      <c r="P13" s="17">
        <v>33133.114999999998</v>
      </c>
      <c r="Q13" s="17">
        <f t="shared" ref="Q13:Q19" si="2">SUM(B13:P13)</f>
        <v>5978592.2823494244</v>
      </c>
    </row>
    <row r="14" spans="1:17" ht="19.5" customHeight="1" x14ac:dyDescent="0.2">
      <c r="A14" s="11" t="s">
        <v>51</v>
      </c>
      <c r="B14" s="17">
        <v>26889.367999999999</v>
      </c>
      <c r="C14" s="17">
        <v>28676.311000000002</v>
      </c>
      <c r="D14" s="17">
        <v>10566.105</v>
      </c>
      <c r="E14" s="17">
        <v>6831.3580000000002</v>
      </c>
      <c r="F14" s="17">
        <v>5265.1639999999998</v>
      </c>
      <c r="G14" s="17">
        <v>0</v>
      </c>
      <c r="H14" s="17">
        <v>140269.05529737746</v>
      </c>
      <c r="I14" s="17">
        <v>234400.815</v>
      </c>
      <c r="J14" s="17">
        <v>7576.9142299999994</v>
      </c>
      <c r="K14" s="17">
        <v>9579.41</v>
      </c>
      <c r="L14" s="17">
        <v>39530.947999999997</v>
      </c>
      <c r="M14" s="17">
        <v>140119.92000000001</v>
      </c>
      <c r="N14" s="17">
        <v>107269.439059296</v>
      </c>
      <c r="O14" s="17">
        <v>116562.306</v>
      </c>
      <c r="P14" s="17">
        <v>136330.65900000001</v>
      </c>
      <c r="Q14" s="17">
        <f t="shared" si="2"/>
        <v>1009867.7725866734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0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26391.508000000002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f t="shared" si="2"/>
        <v>26391.508000000002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374866.36800000002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f t="shared" si="2"/>
        <v>374866.36800000002</v>
      </c>
    </row>
    <row r="18" spans="1:17" ht="19.5" customHeight="1" x14ac:dyDescent="0.2">
      <c r="A18" s="11" t="s">
        <v>54</v>
      </c>
      <c r="B18" s="17">
        <v>3116</v>
      </c>
      <c r="C18" s="17">
        <v>1765.3520000000001</v>
      </c>
      <c r="D18" s="17">
        <v>18043.400000000001</v>
      </c>
      <c r="E18" s="17">
        <v>4151.1239999999998</v>
      </c>
      <c r="F18" s="17">
        <v>3425.1410000000001</v>
      </c>
      <c r="G18" s="17">
        <v>23764.23</v>
      </c>
      <c r="H18" s="17">
        <v>36697.341999999997</v>
      </c>
      <c r="I18" s="17">
        <v>13689.441000000001</v>
      </c>
      <c r="J18" s="17">
        <v>9948.9549999999999</v>
      </c>
      <c r="K18" s="17">
        <v>9432.9779999999992</v>
      </c>
      <c r="L18" s="17">
        <v>0</v>
      </c>
      <c r="M18" s="17">
        <v>189925</v>
      </c>
      <c r="N18" s="17">
        <v>0</v>
      </c>
      <c r="O18" s="17">
        <v>305170.15399999998</v>
      </c>
      <c r="P18" s="17">
        <v>0</v>
      </c>
      <c r="Q18" s="17">
        <f t="shared" si="2"/>
        <v>619129.11699999997</v>
      </c>
    </row>
    <row r="19" spans="1:17" ht="19.5" customHeight="1" x14ac:dyDescent="0.2">
      <c r="A19" s="12" t="s">
        <v>27</v>
      </c>
      <c r="B19" s="17">
        <v>96228.739000000001</v>
      </c>
      <c r="C19" s="17">
        <v>10670.789500000001</v>
      </c>
      <c r="D19" s="17">
        <v>20262.788</v>
      </c>
      <c r="E19" s="17">
        <v>8925.4580000000005</v>
      </c>
      <c r="F19" s="17">
        <v>50536.255100000002</v>
      </c>
      <c r="G19" s="17">
        <v>13629.252</v>
      </c>
      <c r="H19" s="17">
        <v>99246.774035863316</v>
      </c>
      <c r="I19" s="17">
        <v>300090.69799999997</v>
      </c>
      <c r="J19" s="17">
        <v>29833.104299999999</v>
      </c>
      <c r="K19" s="17">
        <v>50955.989000000001</v>
      </c>
      <c r="L19" s="17">
        <v>37550.589999999997</v>
      </c>
      <c r="M19" s="17">
        <v>309535.20500000002</v>
      </c>
      <c r="N19" s="17">
        <v>165041.351</v>
      </c>
      <c r="O19" s="17">
        <v>540511.29399999999</v>
      </c>
      <c r="P19" s="17">
        <v>75322.335000000006</v>
      </c>
      <c r="Q19" s="17">
        <f t="shared" si="2"/>
        <v>1808340.6219358633</v>
      </c>
    </row>
    <row r="20" spans="1:17" ht="19.5" customHeight="1" x14ac:dyDescent="0.2">
      <c r="A20" s="48" t="s">
        <v>55</v>
      </c>
      <c r="B20" s="22">
        <f>SUM(B12:B19)</f>
        <v>344438.72699999996</v>
      </c>
      <c r="C20" s="22">
        <f t="shared" ref="C20:P20" si="3">SUM(C12:C19)</f>
        <v>113701.1035</v>
      </c>
      <c r="D20" s="22">
        <f t="shared" si="3"/>
        <v>356994.99900000001</v>
      </c>
      <c r="E20" s="22">
        <f t="shared" si="3"/>
        <v>122116.15700000001</v>
      </c>
      <c r="F20" s="22">
        <f t="shared" si="3"/>
        <v>559958.3283099999</v>
      </c>
      <c r="G20" s="22">
        <f t="shared" si="3"/>
        <v>268792.18200000003</v>
      </c>
      <c r="H20" s="22">
        <f t="shared" si="3"/>
        <v>2600521.7669901531</v>
      </c>
      <c r="I20" s="22">
        <f t="shared" si="3"/>
        <v>3272889.0009999997</v>
      </c>
      <c r="J20" s="22">
        <f t="shared" si="3"/>
        <v>538345.02651999996</v>
      </c>
      <c r="K20" s="22">
        <f t="shared" si="3"/>
        <v>583901.13299999991</v>
      </c>
      <c r="L20" s="22">
        <f t="shared" si="3"/>
        <v>315083.53299999994</v>
      </c>
      <c r="M20" s="22">
        <f t="shared" si="3"/>
        <v>1975524.328</v>
      </c>
      <c r="N20" s="22">
        <f t="shared" si="3"/>
        <v>952277.75805929606</v>
      </c>
      <c r="O20" s="22">
        <f t="shared" si="3"/>
        <v>3479456.733</v>
      </c>
      <c r="P20" s="22">
        <f t="shared" si="3"/>
        <v>376299.85300000006</v>
      </c>
      <c r="Q20" s="22">
        <f>SUM(Q12:Q19)</f>
        <v>15860300.629379451</v>
      </c>
    </row>
    <row r="21" spans="1:17" ht="19.5" customHeight="1" x14ac:dyDescent="0.2">
      <c r="A21" s="49" t="s">
        <v>29</v>
      </c>
      <c r="B21" s="22">
        <f t="shared" ref="B21:Q21" si="4">SUM(B20,B10)</f>
        <v>597080.33699999994</v>
      </c>
      <c r="C21" s="22">
        <f t="shared" si="4"/>
        <v>206609.92549999998</v>
      </c>
      <c r="D21" s="22">
        <f t="shared" si="4"/>
        <v>733463.68900000001</v>
      </c>
      <c r="E21" s="22">
        <f t="shared" si="4"/>
        <v>340606.946</v>
      </c>
      <c r="F21" s="22">
        <f t="shared" si="4"/>
        <v>717633.77712029428</v>
      </c>
      <c r="G21" s="22">
        <f t="shared" si="4"/>
        <v>375639.16100000008</v>
      </c>
      <c r="H21" s="22">
        <f t="shared" si="4"/>
        <v>3656656.6099171531</v>
      </c>
      <c r="I21" s="22">
        <f t="shared" si="4"/>
        <v>4721328.8549999995</v>
      </c>
      <c r="J21" s="22">
        <f t="shared" si="4"/>
        <v>2212583.49052</v>
      </c>
      <c r="K21" s="22">
        <f t="shared" si="4"/>
        <v>834709.21399999992</v>
      </c>
      <c r="L21" s="22">
        <f t="shared" si="4"/>
        <v>427941.13499999995</v>
      </c>
      <c r="M21" s="22">
        <f t="shared" si="4"/>
        <v>2477363.4369999999</v>
      </c>
      <c r="N21" s="22">
        <f t="shared" si="4"/>
        <v>1246512.9739211304</v>
      </c>
      <c r="O21" s="22">
        <f t="shared" si="4"/>
        <v>6111545.7341299988</v>
      </c>
      <c r="P21" s="22">
        <f t="shared" si="4"/>
        <v>487807.83600000007</v>
      </c>
      <c r="Q21" s="22">
        <f t="shared" si="4"/>
        <v>25147483.12110858</v>
      </c>
    </row>
    <row r="22" spans="1:17" ht="19.5" customHeight="1" x14ac:dyDescent="0.2"/>
    <row r="23" spans="1:17" ht="14.25" x14ac:dyDescent="0.2">
      <c r="A23" s="69" t="s">
        <v>70</v>
      </c>
      <c r="B23" s="175"/>
      <c r="C23" s="175"/>
      <c r="D23" s="175"/>
      <c r="E23" s="176"/>
      <c r="F23" s="176"/>
      <c r="G23" s="175"/>
      <c r="H23" s="175"/>
      <c r="I23" s="176"/>
      <c r="J23" s="175"/>
      <c r="K23" s="175"/>
      <c r="L23" s="175"/>
      <c r="M23" s="175"/>
      <c r="N23" s="175"/>
      <c r="O23" s="176"/>
      <c r="P23" s="175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="90" zoomScaleNormal="9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A3" sqref="A2:O3"/>
    </sheetView>
  </sheetViews>
  <sheetFormatPr defaultRowHeight="12.75" x14ac:dyDescent="0.2"/>
  <cols>
    <col min="1" max="1" width="43.5703125" style="122" bestFit="1" customWidth="1"/>
    <col min="2" max="2" width="10.85546875" style="122" customWidth="1"/>
    <col min="3" max="3" width="9.7109375" style="122" customWidth="1"/>
    <col min="4" max="4" width="10.140625" style="122" customWidth="1"/>
    <col min="5" max="6" width="10.140625" style="125" customWidth="1"/>
    <col min="7" max="7" width="10" style="125" customWidth="1"/>
    <col min="8" max="8" width="10.42578125" style="125" customWidth="1"/>
    <col min="9" max="9" width="12.140625" style="125" bestFit="1" customWidth="1"/>
    <col min="10" max="10" width="11" style="126" customWidth="1"/>
    <col min="11" max="11" width="10.140625" style="126" customWidth="1"/>
    <col min="12" max="13" width="11" style="125" customWidth="1"/>
    <col min="14" max="14" width="11.85546875" style="125" customWidth="1"/>
    <col min="15" max="15" width="14.85546875" style="127" customWidth="1"/>
    <col min="255" max="255" width="32.7109375" bestFit="1" customWidth="1"/>
    <col min="256" max="256" width="10.28515625" customWidth="1"/>
    <col min="257" max="257" width="0" hidden="1" customWidth="1"/>
    <col min="258" max="258" width="9.7109375" customWidth="1"/>
    <col min="259" max="261" width="10.140625" customWidth="1"/>
    <col min="262" max="262" width="0" hidden="1" customWidth="1"/>
    <col min="263" max="263" width="10" customWidth="1"/>
    <col min="264" max="264" width="10.42578125" customWidth="1"/>
    <col min="265" max="265" width="11.28515625" customWidth="1"/>
    <col min="266" max="266" width="11" customWidth="1"/>
    <col min="267" max="267" width="10.140625" customWidth="1"/>
    <col min="268" max="268" width="11" customWidth="1"/>
    <col min="269" max="269" width="9.7109375" customWidth="1"/>
    <col min="270" max="270" width="10.85546875" customWidth="1"/>
    <col min="271" max="271" width="14.85546875" customWidth="1"/>
    <col min="511" max="511" width="32.7109375" bestFit="1" customWidth="1"/>
    <col min="512" max="512" width="10.28515625" customWidth="1"/>
    <col min="513" max="513" width="0" hidden="1" customWidth="1"/>
    <col min="514" max="514" width="9.7109375" customWidth="1"/>
    <col min="515" max="517" width="10.140625" customWidth="1"/>
    <col min="518" max="518" width="0" hidden="1" customWidth="1"/>
    <col min="519" max="519" width="10" customWidth="1"/>
    <col min="520" max="520" width="10.42578125" customWidth="1"/>
    <col min="521" max="521" width="11.28515625" customWidth="1"/>
    <col min="522" max="522" width="11" customWidth="1"/>
    <col min="523" max="523" width="10.140625" customWidth="1"/>
    <col min="524" max="524" width="11" customWidth="1"/>
    <col min="525" max="525" width="9.7109375" customWidth="1"/>
    <col min="526" max="526" width="10.85546875" customWidth="1"/>
    <col min="527" max="527" width="14.85546875" customWidth="1"/>
    <col min="767" max="767" width="32.7109375" bestFit="1" customWidth="1"/>
    <col min="768" max="768" width="10.28515625" customWidth="1"/>
    <col min="769" max="769" width="0" hidden="1" customWidth="1"/>
    <col min="770" max="770" width="9.7109375" customWidth="1"/>
    <col min="771" max="773" width="10.140625" customWidth="1"/>
    <col min="774" max="774" width="0" hidden="1" customWidth="1"/>
    <col min="775" max="775" width="10" customWidth="1"/>
    <col min="776" max="776" width="10.42578125" customWidth="1"/>
    <col min="777" max="777" width="11.28515625" customWidth="1"/>
    <col min="778" max="778" width="11" customWidth="1"/>
    <col min="779" max="779" width="10.140625" customWidth="1"/>
    <col min="780" max="780" width="11" customWidth="1"/>
    <col min="781" max="781" width="9.7109375" customWidth="1"/>
    <col min="782" max="782" width="10.85546875" customWidth="1"/>
    <col min="783" max="783" width="14.85546875" customWidth="1"/>
    <col min="1023" max="1023" width="32.7109375" bestFit="1" customWidth="1"/>
    <col min="1024" max="1024" width="10.28515625" customWidth="1"/>
    <col min="1025" max="1025" width="0" hidden="1" customWidth="1"/>
    <col min="1026" max="1026" width="9.7109375" customWidth="1"/>
    <col min="1027" max="1029" width="10.140625" customWidth="1"/>
    <col min="1030" max="1030" width="0" hidden="1" customWidth="1"/>
    <col min="1031" max="1031" width="10" customWidth="1"/>
    <col min="1032" max="1032" width="10.42578125" customWidth="1"/>
    <col min="1033" max="1033" width="11.28515625" customWidth="1"/>
    <col min="1034" max="1034" width="11" customWidth="1"/>
    <col min="1035" max="1035" width="10.140625" customWidth="1"/>
    <col min="1036" max="1036" width="11" customWidth="1"/>
    <col min="1037" max="1037" width="9.7109375" customWidth="1"/>
    <col min="1038" max="1038" width="10.85546875" customWidth="1"/>
    <col min="1039" max="1039" width="14.85546875" customWidth="1"/>
    <col min="1279" max="1279" width="32.7109375" bestFit="1" customWidth="1"/>
    <col min="1280" max="1280" width="10.28515625" customWidth="1"/>
    <col min="1281" max="1281" width="0" hidden="1" customWidth="1"/>
    <col min="1282" max="1282" width="9.7109375" customWidth="1"/>
    <col min="1283" max="1285" width="10.140625" customWidth="1"/>
    <col min="1286" max="1286" width="0" hidden="1" customWidth="1"/>
    <col min="1287" max="1287" width="10" customWidth="1"/>
    <col min="1288" max="1288" width="10.42578125" customWidth="1"/>
    <col min="1289" max="1289" width="11.28515625" customWidth="1"/>
    <col min="1290" max="1290" width="11" customWidth="1"/>
    <col min="1291" max="1291" width="10.140625" customWidth="1"/>
    <col min="1292" max="1292" width="11" customWidth="1"/>
    <col min="1293" max="1293" width="9.7109375" customWidth="1"/>
    <col min="1294" max="1294" width="10.85546875" customWidth="1"/>
    <col min="1295" max="1295" width="14.85546875" customWidth="1"/>
    <col min="1535" max="1535" width="32.7109375" bestFit="1" customWidth="1"/>
    <col min="1536" max="1536" width="10.28515625" customWidth="1"/>
    <col min="1537" max="1537" width="0" hidden="1" customWidth="1"/>
    <col min="1538" max="1538" width="9.7109375" customWidth="1"/>
    <col min="1539" max="1541" width="10.140625" customWidth="1"/>
    <col min="1542" max="1542" width="0" hidden="1" customWidth="1"/>
    <col min="1543" max="1543" width="10" customWidth="1"/>
    <col min="1544" max="1544" width="10.42578125" customWidth="1"/>
    <col min="1545" max="1545" width="11.28515625" customWidth="1"/>
    <col min="1546" max="1546" width="11" customWidth="1"/>
    <col min="1547" max="1547" width="10.140625" customWidth="1"/>
    <col min="1548" max="1548" width="11" customWidth="1"/>
    <col min="1549" max="1549" width="9.7109375" customWidth="1"/>
    <col min="1550" max="1550" width="10.85546875" customWidth="1"/>
    <col min="1551" max="1551" width="14.85546875" customWidth="1"/>
    <col min="1791" max="1791" width="32.7109375" bestFit="1" customWidth="1"/>
    <col min="1792" max="1792" width="10.28515625" customWidth="1"/>
    <col min="1793" max="1793" width="0" hidden="1" customWidth="1"/>
    <col min="1794" max="1794" width="9.7109375" customWidth="1"/>
    <col min="1795" max="1797" width="10.140625" customWidth="1"/>
    <col min="1798" max="1798" width="0" hidden="1" customWidth="1"/>
    <col min="1799" max="1799" width="10" customWidth="1"/>
    <col min="1800" max="1800" width="10.42578125" customWidth="1"/>
    <col min="1801" max="1801" width="11.28515625" customWidth="1"/>
    <col min="1802" max="1802" width="11" customWidth="1"/>
    <col min="1803" max="1803" width="10.140625" customWidth="1"/>
    <col min="1804" max="1804" width="11" customWidth="1"/>
    <col min="1805" max="1805" width="9.7109375" customWidth="1"/>
    <col min="1806" max="1806" width="10.85546875" customWidth="1"/>
    <col min="1807" max="1807" width="14.85546875" customWidth="1"/>
    <col min="2047" max="2047" width="32.7109375" bestFit="1" customWidth="1"/>
    <col min="2048" max="2048" width="10.28515625" customWidth="1"/>
    <col min="2049" max="2049" width="0" hidden="1" customWidth="1"/>
    <col min="2050" max="2050" width="9.7109375" customWidth="1"/>
    <col min="2051" max="2053" width="10.140625" customWidth="1"/>
    <col min="2054" max="2054" width="0" hidden="1" customWidth="1"/>
    <col min="2055" max="2055" width="10" customWidth="1"/>
    <col min="2056" max="2056" width="10.42578125" customWidth="1"/>
    <col min="2057" max="2057" width="11.28515625" customWidth="1"/>
    <col min="2058" max="2058" width="11" customWidth="1"/>
    <col min="2059" max="2059" width="10.140625" customWidth="1"/>
    <col min="2060" max="2060" width="11" customWidth="1"/>
    <col min="2061" max="2061" width="9.7109375" customWidth="1"/>
    <col min="2062" max="2062" width="10.85546875" customWidth="1"/>
    <col min="2063" max="2063" width="14.85546875" customWidth="1"/>
    <col min="2303" max="2303" width="32.7109375" bestFit="1" customWidth="1"/>
    <col min="2304" max="2304" width="10.28515625" customWidth="1"/>
    <col min="2305" max="2305" width="0" hidden="1" customWidth="1"/>
    <col min="2306" max="2306" width="9.7109375" customWidth="1"/>
    <col min="2307" max="2309" width="10.140625" customWidth="1"/>
    <col min="2310" max="2310" width="0" hidden="1" customWidth="1"/>
    <col min="2311" max="2311" width="10" customWidth="1"/>
    <col min="2312" max="2312" width="10.42578125" customWidth="1"/>
    <col min="2313" max="2313" width="11.28515625" customWidth="1"/>
    <col min="2314" max="2314" width="11" customWidth="1"/>
    <col min="2315" max="2315" width="10.140625" customWidth="1"/>
    <col min="2316" max="2316" width="11" customWidth="1"/>
    <col min="2317" max="2317" width="9.7109375" customWidth="1"/>
    <col min="2318" max="2318" width="10.85546875" customWidth="1"/>
    <col min="2319" max="2319" width="14.85546875" customWidth="1"/>
    <col min="2559" max="2559" width="32.7109375" bestFit="1" customWidth="1"/>
    <col min="2560" max="2560" width="10.28515625" customWidth="1"/>
    <col min="2561" max="2561" width="0" hidden="1" customWidth="1"/>
    <col min="2562" max="2562" width="9.7109375" customWidth="1"/>
    <col min="2563" max="2565" width="10.140625" customWidth="1"/>
    <col min="2566" max="2566" width="0" hidden="1" customWidth="1"/>
    <col min="2567" max="2567" width="10" customWidth="1"/>
    <col min="2568" max="2568" width="10.42578125" customWidth="1"/>
    <col min="2569" max="2569" width="11.28515625" customWidth="1"/>
    <col min="2570" max="2570" width="11" customWidth="1"/>
    <col min="2571" max="2571" width="10.140625" customWidth="1"/>
    <col min="2572" max="2572" width="11" customWidth="1"/>
    <col min="2573" max="2573" width="9.7109375" customWidth="1"/>
    <col min="2574" max="2574" width="10.85546875" customWidth="1"/>
    <col min="2575" max="2575" width="14.85546875" customWidth="1"/>
    <col min="2815" max="2815" width="32.7109375" bestFit="1" customWidth="1"/>
    <col min="2816" max="2816" width="10.28515625" customWidth="1"/>
    <col min="2817" max="2817" width="0" hidden="1" customWidth="1"/>
    <col min="2818" max="2818" width="9.7109375" customWidth="1"/>
    <col min="2819" max="2821" width="10.140625" customWidth="1"/>
    <col min="2822" max="2822" width="0" hidden="1" customWidth="1"/>
    <col min="2823" max="2823" width="10" customWidth="1"/>
    <col min="2824" max="2824" width="10.42578125" customWidth="1"/>
    <col min="2825" max="2825" width="11.28515625" customWidth="1"/>
    <col min="2826" max="2826" width="11" customWidth="1"/>
    <col min="2827" max="2827" width="10.140625" customWidth="1"/>
    <col min="2828" max="2828" width="11" customWidth="1"/>
    <col min="2829" max="2829" width="9.7109375" customWidth="1"/>
    <col min="2830" max="2830" width="10.85546875" customWidth="1"/>
    <col min="2831" max="2831" width="14.85546875" customWidth="1"/>
    <col min="3071" max="3071" width="32.7109375" bestFit="1" customWidth="1"/>
    <col min="3072" max="3072" width="10.28515625" customWidth="1"/>
    <col min="3073" max="3073" width="0" hidden="1" customWidth="1"/>
    <col min="3074" max="3074" width="9.7109375" customWidth="1"/>
    <col min="3075" max="3077" width="10.140625" customWidth="1"/>
    <col min="3078" max="3078" width="0" hidden="1" customWidth="1"/>
    <col min="3079" max="3079" width="10" customWidth="1"/>
    <col min="3080" max="3080" width="10.42578125" customWidth="1"/>
    <col min="3081" max="3081" width="11.28515625" customWidth="1"/>
    <col min="3082" max="3082" width="11" customWidth="1"/>
    <col min="3083" max="3083" width="10.140625" customWidth="1"/>
    <col min="3084" max="3084" width="11" customWidth="1"/>
    <col min="3085" max="3085" width="9.7109375" customWidth="1"/>
    <col min="3086" max="3086" width="10.85546875" customWidth="1"/>
    <col min="3087" max="3087" width="14.85546875" customWidth="1"/>
    <col min="3327" max="3327" width="32.7109375" bestFit="1" customWidth="1"/>
    <col min="3328" max="3328" width="10.28515625" customWidth="1"/>
    <col min="3329" max="3329" width="0" hidden="1" customWidth="1"/>
    <col min="3330" max="3330" width="9.7109375" customWidth="1"/>
    <col min="3331" max="3333" width="10.140625" customWidth="1"/>
    <col min="3334" max="3334" width="0" hidden="1" customWidth="1"/>
    <col min="3335" max="3335" width="10" customWidth="1"/>
    <col min="3336" max="3336" width="10.42578125" customWidth="1"/>
    <col min="3337" max="3337" width="11.28515625" customWidth="1"/>
    <col min="3338" max="3338" width="11" customWidth="1"/>
    <col min="3339" max="3339" width="10.140625" customWidth="1"/>
    <col min="3340" max="3340" width="11" customWidth="1"/>
    <col min="3341" max="3341" width="9.7109375" customWidth="1"/>
    <col min="3342" max="3342" width="10.85546875" customWidth="1"/>
    <col min="3343" max="3343" width="14.85546875" customWidth="1"/>
    <col min="3583" max="3583" width="32.7109375" bestFit="1" customWidth="1"/>
    <col min="3584" max="3584" width="10.28515625" customWidth="1"/>
    <col min="3585" max="3585" width="0" hidden="1" customWidth="1"/>
    <col min="3586" max="3586" width="9.7109375" customWidth="1"/>
    <col min="3587" max="3589" width="10.140625" customWidth="1"/>
    <col min="3590" max="3590" width="0" hidden="1" customWidth="1"/>
    <col min="3591" max="3591" width="10" customWidth="1"/>
    <col min="3592" max="3592" width="10.42578125" customWidth="1"/>
    <col min="3593" max="3593" width="11.28515625" customWidth="1"/>
    <col min="3594" max="3594" width="11" customWidth="1"/>
    <col min="3595" max="3595" width="10.140625" customWidth="1"/>
    <col min="3596" max="3596" width="11" customWidth="1"/>
    <col min="3597" max="3597" width="9.7109375" customWidth="1"/>
    <col min="3598" max="3598" width="10.85546875" customWidth="1"/>
    <col min="3599" max="3599" width="14.85546875" customWidth="1"/>
    <col min="3839" max="3839" width="32.7109375" bestFit="1" customWidth="1"/>
    <col min="3840" max="3840" width="10.28515625" customWidth="1"/>
    <col min="3841" max="3841" width="0" hidden="1" customWidth="1"/>
    <col min="3842" max="3842" width="9.7109375" customWidth="1"/>
    <col min="3843" max="3845" width="10.140625" customWidth="1"/>
    <col min="3846" max="3846" width="0" hidden="1" customWidth="1"/>
    <col min="3847" max="3847" width="10" customWidth="1"/>
    <col min="3848" max="3848" width="10.42578125" customWidth="1"/>
    <col min="3849" max="3849" width="11.28515625" customWidth="1"/>
    <col min="3850" max="3850" width="11" customWidth="1"/>
    <col min="3851" max="3851" width="10.140625" customWidth="1"/>
    <col min="3852" max="3852" width="11" customWidth="1"/>
    <col min="3853" max="3853" width="9.7109375" customWidth="1"/>
    <col min="3854" max="3854" width="10.85546875" customWidth="1"/>
    <col min="3855" max="3855" width="14.85546875" customWidth="1"/>
    <col min="4095" max="4095" width="32.7109375" bestFit="1" customWidth="1"/>
    <col min="4096" max="4096" width="10.28515625" customWidth="1"/>
    <col min="4097" max="4097" width="0" hidden="1" customWidth="1"/>
    <col min="4098" max="4098" width="9.7109375" customWidth="1"/>
    <col min="4099" max="4101" width="10.140625" customWidth="1"/>
    <col min="4102" max="4102" width="0" hidden="1" customWidth="1"/>
    <col min="4103" max="4103" width="10" customWidth="1"/>
    <col min="4104" max="4104" width="10.42578125" customWidth="1"/>
    <col min="4105" max="4105" width="11.28515625" customWidth="1"/>
    <col min="4106" max="4106" width="11" customWidth="1"/>
    <col min="4107" max="4107" width="10.140625" customWidth="1"/>
    <col min="4108" max="4108" width="11" customWidth="1"/>
    <col min="4109" max="4109" width="9.7109375" customWidth="1"/>
    <col min="4110" max="4110" width="10.85546875" customWidth="1"/>
    <col min="4111" max="4111" width="14.85546875" customWidth="1"/>
    <col min="4351" max="4351" width="32.7109375" bestFit="1" customWidth="1"/>
    <col min="4352" max="4352" width="10.28515625" customWidth="1"/>
    <col min="4353" max="4353" width="0" hidden="1" customWidth="1"/>
    <col min="4354" max="4354" width="9.7109375" customWidth="1"/>
    <col min="4355" max="4357" width="10.140625" customWidth="1"/>
    <col min="4358" max="4358" width="0" hidden="1" customWidth="1"/>
    <col min="4359" max="4359" width="10" customWidth="1"/>
    <col min="4360" max="4360" width="10.42578125" customWidth="1"/>
    <col min="4361" max="4361" width="11.28515625" customWidth="1"/>
    <col min="4362" max="4362" width="11" customWidth="1"/>
    <col min="4363" max="4363" width="10.140625" customWidth="1"/>
    <col min="4364" max="4364" width="11" customWidth="1"/>
    <col min="4365" max="4365" width="9.7109375" customWidth="1"/>
    <col min="4366" max="4366" width="10.85546875" customWidth="1"/>
    <col min="4367" max="4367" width="14.85546875" customWidth="1"/>
    <col min="4607" max="4607" width="32.7109375" bestFit="1" customWidth="1"/>
    <col min="4608" max="4608" width="10.28515625" customWidth="1"/>
    <col min="4609" max="4609" width="0" hidden="1" customWidth="1"/>
    <col min="4610" max="4610" width="9.7109375" customWidth="1"/>
    <col min="4611" max="4613" width="10.140625" customWidth="1"/>
    <col min="4614" max="4614" width="0" hidden="1" customWidth="1"/>
    <col min="4615" max="4615" width="10" customWidth="1"/>
    <col min="4616" max="4616" width="10.42578125" customWidth="1"/>
    <col min="4617" max="4617" width="11.28515625" customWidth="1"/>
    <col min="4618" max="4618" width="11" customWidth="1"/>
    <col min="4619" max="4619" width="10.140625" customWidth="1"/>
    <col min="4620" max="4620" width="11" customWidth="1"/>
    <col min="4621" max="4621" width="9.7109375" customWidth="1"/>
    <col min="4622" max="4622" width="10.85546875" customWidth="1"/>
    <col min="4623" max="4623" width="14.85546875" customWidth="1"/>
    <col min="4863" max="4863" width="32.7109375" bestFit="1" customWidth="1"/>
    <col min="4864" max="4864" width="10.28515625" customWidth="1"/>
    <col min="4865" max="4865" width="0" hidden="1" customWidth="1"/>
    <col min="4866" max="4866" width="9.7109375" customWidth="1"/>
    <col min="4867" max="4869" width="10.140625" customWidth="1"/>
    <col min="4870" max="4870" width="0" hidden="1" customWidth="1"/>
    <col min="4871" max="4871" width="10" customWidth="1"/>
    <col min="4872" max="4872" width="10.42578125" customWidth="1"/>
    <col min="4873" max="4873" width="11.28515625" customWidth="1"/>
    <col min="4874" max="4874" width="11" customWidth="1"/>
    <col min="4875" max="4875" width="10.140625" customWidth="1"/>
    <col min="4876" max="4876" width="11" customWidth="1"/>
    <col min="4877" max="4877" width="9.7109375" customWidth="1"/>
    <col min="4878" max="4878" width="10.85546875" customWidth="1"/>
    <col min="4879" max="4879" width="14.85546875" customWidth="1"/>
    <col min="5119" max="5119" width="32.7109375" bestFit="1" customWidth="1"/>
    <col min="5120" max="5120" width="10.28515625" customWidth="1"/>
    <col min="5121" max="5121" width="0" hidden="1" customWidth="1"/>
    <col min="5122" max="5122" width="9.7109375" customWidth="1"/>
    <col min="5123" max="5125" width="10.140625" customWidth="1"/>
    <col min="5126" max="5126" width="0" hidden="1" customWidth="1"/>
    <col min="5127" max="5127" width="10" customWidth="1"/>
    <col min="5128" max="5128" width="10.42578125" customWidth="1"/>
    <col min="5129" max="5129" width="11.28515625" customWidth="1"/>
    <col min="5130" max="5130" width="11" customWidth="1"/>
    <col min="5131" max="5131" width="10.140625" customWidth="1"/>
    <col min="5132" max="5132" width="11" customWidth="1"/>
    <col min="5133" max="5133" width="9.7109375" customWidth="1"/>
    <col min="5134" max="5134" width="10.85546875" customWidth="1"/>
    <col min="5135" max="5135" width="14.85546875" customWidth="1"/>
    <col min="5375" max="5375" width="32.7109375" bestFit="1" customWidth="1"/>
    <col min="5376" max="5376" width="10.28515625" customWidth="1"/>
    <col min="5377" max="5377" width="0" hidden="1" customWidth="1"/>
    <col min="5378" max="5378" width="9.7109375" customWidth="1"/>
    <col min="5379" max="5381" width="10.140625" customWidth="1"/>
    <col min="5382" max="5382" width="0" hidden="1" customWidth="1"/>
    <col min="5383" max="5383" width="10" customWidth="1"/>
    <col min="5384" max="5384" width="10.42578125" customWidth="1"/>
    <col min="5385" max="5385" width="11.28515625" customWidth="1"/>
    <col min="5386" max="5386" width="11" customWidth="1"/>
    <col min="5387" max="5387" width="10.140625" customWidth="1"/>
    <col min="5388" max="5388" width="11" customWidth="1"/>
    <col min="5389" max="5389" width="9.7109375" customWidth="1"/>
    <col min="5390" max="5390" width="10.85546875" customWidth="1"/>
    <col min="5391" max="5391" width="14.85546875" customWidth="1"/>
    <col min="5631" max="5631" width="32.7109375" bestFit="1" customWidth="1"/>
    <col min="5632" max="5632" width="10.28515625" customWidth="1"/>
    <col min="5633" max="5633" width="0" hidden="1" customWidth="1"/>
    <col min="5634" max="5634" width="9.7109375" customWidth="1"/>
    <col min="5635" max="5637" width="10.140625" customWidth="1"/>
    <col min="5638" max="5638" width="0" hidden="1" customWidth="1"/>
    <col min="5639" max="5639" width="10" customWidth="1"/>
    <col min="5640" max="5640" width="10.42578125" customWidth="1"/>
    <col min="5641" max="5641" width="11.28515625" customWidth="1"/>
    <col min="5642" max="5642" width="11" customWidth="1"/>
    <col min="5643" max="5643" width="10.140625" customWidth="1"/>
    <col min="5644" max="5644" width="11" customWidth="1"/>
    <col min="5645" max="5645" width="9.7109375" customWidth="1"/>
    <col min="5646" max="5646" width="10.85546875" customWidth="1"/>
    <col min="5647" max="5647" width="14.85546875" customWidth="1"/>
    <col min="5887" max="5887" width="32.7109375" bestFit="1" customWidth="1"/>
    <col min="5888" max="5888" width="10.28515625" customWidth="1"/>
    <col min="5889" max="5889" width="0" hidden="1" customWidth="1"/>
    <col min="5890" max="5890" width="9.7109375" customWidth="1"/>
    <col min="5891" max="5893" width="10.140625" customWidth="1"/>
    <col min="5894" max="5894" width="0" hidden="1" customWidth="1"/>
    <col min="5895" max="5895" width="10" customWidth="1"/>
    <col min="5896" max="5896" width="10.42578125" customWidth="1"/>
    <col min="5897" max="5897" width="11.28515625" customWidth="1"/>
    <col min="5898" max="5898" width="11" customWidth="1"/>
    <col min="5899" max="5899" width="10.140625" customWidth="1"/>
    <col min="5900" max="5900" width="11" customWidth="1"/>
    <col min="5901" max="5901" width="9.7109375" customWidth="1"/>
    <col min="5902" max="5902" width="10.85546875" customWidth="1"/>
    <col min="5903" max="5903" width="14.85546875" customWidth="1"/>
    <col min="6143" max="6143" width="32.7109375" bestFit="1" customWidth="1"/>
    <col min="6144" max="6144" width="10.28515625" customWidth="1"/>
    <col min="6145" max="6145" width="0" hidden="1" customWidth="1"/>
    <col min="6146" max="6146" width="9.7109375" customWidth="1"/>
    <col min="6147" max="6149" width="10.140625" customWidth="1"/>
    <col min="6150" max="6150" width="0" hidden="1" customWidth="1"/>
    <col min="6151" max="6151" width="10" customWidth="1"/>
    <col min="6152" max="6152" width="10.42578125" customWidth="1"/>
    <col min="6153" max="6153" width="11.28515625" customWidth="1"/>
    <col min="6154" max="6154" width="11" customWidth="1"/>
    <col min="6155" max="6155" width="10.140625" customWidth="1"/>
    <col min="6156" max="6156" width="11" customWidth="1"/>
    <col min="6157" max="6157" width="9.7109375" customWidth="1"/>
    <col min="6158" max="6158" width="10.85546875" customWidth="1"/>
    <col min="6159" max="6159" width="14.85546875" customWidth="1"/>
    <col min="6399" max="6399" width="32.7109375" bestFit="1" customWidth="1"/>
    <col min="6400" max="6400" width="10.28515625" customWidth="1"/>
    <col min="6401" max="6401" width="0" hidden="1" customWidth="1"/>
    <col min="6402" max="6402" width="9.7109375" customWidth="1"/>
    <col min="6403" max="6405" width="10.140625" customWidth="1"/>
    <col min="6406" max="6406" width="0" hidden="1" customWidth="1"/>
    <col min="6407" max="6407" width="10" customWidth="1"/>
    <col min="6408" max="6408" width="10.42578125" customWidth="1"/>
    <col min="6409" max="6409" width="11.28515625" customWidth="1"/>
    <col min="6410" max="6410" width="11" customWidth="1"/>
    <col min="6411" max="6411" width="10.140625" customWidth="1"/>
    <col min="6412" max="6412" width="11" customWidth="1"/>
    <col min="6413" max="6413" width="9.7109375" customWidth="1"/>
    <col min="6414" max="6414" width="10.85546875" customWidth="1"/>
    <col min="6415" max="6415" width="14.85546875" customWidth="1"/>
    <col min="6655" max="6655" width="32.7109375" bestFit="1" customWidth="1"/>
    <col min="6656" max="6656" width="10.28515625" customWidth="1"/>
    <col min="6657" max="6657" width="0" hidden="1" customWidth="1"/>
    <col min="6658" max="6658" width="9.7109375" customWidth="1"/>
    <col min="6659" max="6661" width="10.140625" customWidth="1"/>
    <col min="6662" max="6662" width="0" hidden="1" customWidth="1"/>
    <col min="6663" max="6663" width="10" customWidth="1"/>
    <col min="6664" max="6664" width="10.42578125" customWidth="1"/>
    <col min="6665" max="6665" width="11.28515625" customWidth="1"/>
    <col min="6666" max="6666" width="11" customWidth="1"/>
    <col min="6667" max="6667" width="10.140625" customWidth="1"/>
    <col min="6668" max="6668" width="11" customWidth="1"/>
    <col min="6669" max="6669" width="9.7109375" customWidth="1"/>
    <col min="6670" max="6670" width="10.85546875" customWidth="1"/>
    <col min="6671" max="6671" width="14.85546875" customWidth="1"/>
    <col min="6911" max="6911" width="32.7109375" bestFit="1" customWidth="1"/>
    <col min="6912" max="6912" width="10.28515625" customWidth="1"/>
    <col min="6913" max="6913" width="0" hidden="1" customWidth="1"/>
    <col min="6914" max="6914" width="9.7109375" customWidth="1"/>
    <col min="6915" max="6917" width="10.140625" customWidth="1"/>
    <col min="6918" max="6918" width="0" hidden="1" customWidth="1"/>
    <col min="6919" max="6919" width="10" customWidth="1"/>
    <col min="6920" max="6920" width="10.42578125" customWidth="1"/>
    <col min="6921" max="6921" width="11.28515625" customWidth="1"/>
    <col min="6922" max="6922" width="11" customWidth="1"/>
    <col min="6923" max="6923" width="10.140625" customWidth="1"/>
    <col min="6924" max="6924" width="11" customWidth="1"/>
    <col min="6925" max="6925" width="9.7109375" customWidth="1"/>
    <col min="6926" max="6926" width="10.85546875" customWidth="1"/>
    <col min="6927" max="6927" width="14.85546875" customWidth="1"/>
    <col min="7167" max="7167" width="32.7109375" bestFit="1" customWidth="1"/>
    <col min="7168" max="7168" width="10.28515625" customWidth="1"/>
    <col min="7169" max="7169" width="0" hidden="1" customWidth="1"/>
    <col min="7170" max="7170" width="9.7109375" customWidth="1"/>
    <col min="7171" max="7173" width="10.140625" customWidth="1"/>
    <col min="7174" max="7174" width="0" hidden="1" customWidth="1"/>
    <col min="7175" max="7175" width="10" customWidth="1"/>
    <col min="7176" max="7176" width="10.42578125" customWidth="1"/>
    <col min="7177" max="7177" width="11.28515625" customWidth="1"/>
    <col min="7178" max="7178" width="11" customWidth="1"/>
    <col min="7179" max="7179" width="10.140625" customWidth="1"/>
    <col min="7180" max="7180" width="11" customWidth="1"/>
    <col min="7181" max="7181" width="9.7109375" customWidth="1"/>
    <col min="7182" max="7182" width="10.85546875" customWidth="1"/>
    <col min="7183" max="7183" width="14.85546875" customWidth="1"/>
    <col min="7423" max="7423" width="32.7109375" bestFit="1" customWidth="1"/>
    <col min="7424" max="7424" width="10.28515625" customWidth="1"/>
    <col min="7425" max="7425" width="0" hidden="1" customWidth="1"/>
    <col min="7426" max="7426" width="9.7109375" customWidth="1"/>
    <col min="7427" max="7429" width="10.140625" customWidth="1"/>
    <col min="7430" max="7430" width="0" hidden="1" customWidth="1"/>
    <col min="7431" max="7431" width="10" customWidth="1"/>
    <col min="7432" max="7432" width="10.42578125" customWidth="1"/>
    <col min="7433" max="7433" width="11.28515625" customWidth="1"/>
    <col min="7434" max="7434" width="11" customWidth="1"/>
    <col min="7435" max="7435" width="10.140625" customWidth="1"/>
    <col min="7436" max="7436" width="11" customWidth="1"/>
    <col min="7437" max="7437" width="9.7109375" customWidth="1"/>
    <col min="7438" max="7438" width="10.85546875" customWidth="1"/>
    <col min="7439" max="7439" width="14.85546875" customWidth="1"/>
    <col min="7679" max="7679" width="32.7109375" bestFit="1" customWidth="1"/>
    <col min="7680" max="7680" width="10.28515625" customWidth="1"/>
    <col min="7681" max="7681" width="0" hidden="1" customWidth="1"/>
    <col min="7682" max="7682" width="9.7109375" customWidth="1"/>
    <col min="7683" max="7685" width="10.140625" customWidth="1"/>
    <col min="7686" max="7686" width="0" hidden="1" customWidth="1"/>
    <col min="7687" max="7687" width="10" customWidth="1"/>
    <col min="7688" max="7688" width="10.42578125" customWidth="1"/>
    <col min="7689" max="7689" width="11.28515625" customWidth="1"/>
    <col min="7690" max="7690" width="11" customWidth="1"/>
    <col min="7691" max="7691" width="10.140625" customWidth="1"/>
    <col min="7692" max="7692" width="11" customWidth="1"/>
    <col min="7693" max="7693" width="9.7109375" customWidth="1"/>
    <col min="7694" max="7694" width="10.85546875" customWidth="1"/>
    <col min="7695" max="7695" width="14.85546875" customWidth="1"/>
    <col min="7935" max="7935" width="32.7109375" bestFit="1" customWidth="1"/>
    <col min="7936" max="7936" width="10.28515625" customWidth="1"/>
    <col min="7937" max="7937" width="0" hidden="1" customWidth="1"/>
    <col min="7938" max="7938" width="9.7109375" customWidth="1"/>
    <col min="7939" max="7941" width="10.140625" customWidth="1"/>
    <col min="7942" max="7942" width="0" hidden="1" customWidth="1"/>
    <col min="7943" max="7943" width="10" customWidth="1"/>
    <col min="7944" max="7944" width="10.42578125" customWidth="1"/>
    <col min="7945" max="7945" width="11.28515625" customWidth="1"/>
    <col min="7946" max="7946" width="11" customWidth="1"/>
    <col min="7947" max="7947" width="10.140625" customWidth="1"/>
    <col min="7948" max="7948" width="11" customWidth="1"/>
    <col min="7949" max="7949" width="9.7109375" customWidth="1"/>
    <col min="7950" max="7950" width="10.85546875" customWidth="1"/>
    <col min="7951" max="7951" width="14.85546875" customWidth="1"/>
    <col min="8191" max="8191" width="32.7109375" bestFit="1" customWidth="1"/>
    <col min="8192" max="8192" width="10.28515625" customWidth="1"/>
    <col min="8193" max="8193" width="0" hidden="1" customWidth="1"/>
    <col min="8194" max="8194" width="9.7109375" customWidth="1"/>
    <col min="8195" max="8197" width="10.140625" customWidth="1"/>
    <col min="8198" max="8198" width="0" hidden="1" customWidth="1"/>
    <col min="8199" max="8199" width="10" customWidth="1"/>
    <col min="8200" max="8200" width="10.42578125" customWidth="1"/>
    <col min="8201" max="8201" width="11.28515625" customWidth="1"/>
    <col min="8202" max="8202" width="11" customWidth="1"/>
    <col min="8203" max="8203" width="10.140625" customWidth="1"/>
    <col min="8204" max="8204" width="11" customWidth="1"/>
    <col min="8205" max="8205" width="9.7109375" customWidth="1"/>
    <col min="8206" max="8206" width="10.85546875" customWidth="1"/>
    <col min="8207" max="8207" width="14.85546875" customWidth="1"/>
    <col min="8447" max="8447" width="32.7109375" bestFit="1" customWidth="1"/>
    <col min="8448" max="8448" width="10.28515625" customWidth="1"/>
    <col min="8449" max="8449" width="0" hidden="1" customWidth="1"/>
    <col min="8450" max="8450" width="9.7109375" customWidth="1"/>
    <col min="8451" max="8453" width="10.140625" customWidth="1"/>
    <col min="8454" max="8454" width="0" hidden="1" customWidth="1"/>
    <col min="8455" max="8455" width="10" customWidth="1"/>
    <col min="8456" max="8456" width="10.42578125" customWidth="1"/>
    <col min="8457" max="8457" width="11.28515625" customWidth="1"/>
    <col min="8458" max="8458" width="11" customWidth="1"/>
    <col min="8459" max="8459" width="10.140625" customWidth="1"/>
    <col min="8460" max="8460" width="11" customWidth="1"/>
    <col min="8461" max="8461" width="9.7109375" customWidth="1"/>
    <col min="8462" max="8462" width="10.85546875" customWidth="1"/>
    <col min="8463" max="8463" width="14.85546875" customWidth="1"/>
    <col min="8703" max="8703" width="32.7109375" bestFit="1" customWidth="1"/>
    <col min="8704" max="8704" width="10.28515625" customWidth="1"/>
    <col min="8705" max="8705" width="0" hidden="1" customWidth="1"/>
    <col min="8706" max="8706" width="9.7109375" customWidth="1"/>
    <col min="8707" max="8709" width="10.140625" customWidth="1"/>
    <col min="8710" max="8710" width="0" hidden="1" customWidth="1"/>
    <col min="8711" max="8711" width="10" customWidth="1"/>
    <col min="8712" max="8712" width="10.42578125" customWidth="1"/>
    <col min="8713" max="8713" width="11.28515625" customWidth="1"/>
    <col min="8714" max="8714" width="11" customWidth="1"/>
    <col min="8715" max="8715" width="10.140625" customWidth="1"/>
    <col min="8716" max="8716" width="11" customWidth="1"/>
    <col min="8717" max="8717" width="9.7109375" customWidth="1"/>
    <col min="8718" max="8718" width="10.85546875" customWidth="1"/>
    <col min="8719" max="8719" width="14.85546875" customWidth="1"/>
    <col min="8959" max="8959" width="32.7109375" bestFit="1" customWidth="1"/>
    <col min="8960" max="8960" width="10.28515625" customWidth="1"/>
    <col min="8961" max="8961" width="0" hidden="1" customWidth="1"/>
    <col min="8962" max="8962" width="9.7109375" customWidth="1"/>
    <col min="8963" max="8965" width="10.140625" customWidth="1"/>
    <col min="8966" max="8966" width="0" hidden="1" customWidth="1"/>
    <col min="8967" max="8967" width="10" customWidth="1"/>
    <col min="8968" max="8968" width="10.42578125" customWidth="1"/>
    <col min="8969" max="8969" width="11.28515625" customWidth="1"/>
    <col min="8970" max="8970" width="11" customWidth="1"/>
    <col min="8971" max="8971" width="10.140625" customWidth="1"/>
    <col min="8972" max="8972" width="11" customWidth="1"/>
    <col min="8973" max="8973" width="9.7109375" customWidth="1"/>
    <col min="8974" max="8974" width="10.85546875" customWidth="1"/>
    <col min="8975" max="8975" width="14.85546875" customWidth="1"/>
    <col min="9215" max="9215" width="32.7109375" bestFit="1" customWidth="1"/>
    <col min="9216" max="9216" width="10.28515625" customWidth="1"/>
    <col min="9217" max="9217" width="0" hidden="1" customWidth="1"/>
    <col min="9218" max="9218" width="9.7109375" customWidth="1"/>
    <col min="9219" max="9221" width="10.140625" customWidth="1"/>
    <col min="9222" max="9222" width="0" hidden="1" customWidth="1"/>
    <col min="9223" max="9223" width="10" customWidth="1"/>
    <col min="9224" max="9224" width="10.42578125" customWidth="1"/>
    <col min="9225" max="9225" width="11.28515625" customWidth="1"/>
    <col min="9226" max="9226" width="11" customWidth="1"/>
    <col min="9227" max="9227" width="10.140625" customWidth="1"/>
    <col min="9228" max="9228" width="11" customWidth="1"/>
    <col min="9229" max="9229" width="9.7109375" customWidth="1"/>
    <col min="9230" max="9230" width="10.85546875" customWidth="1"/>
    <col min="9231" max="9231" width="14.85546875" customWidth="1"/>
    <col min="9471" max="9471" width="32.7109375" bestFit="1" customWidth="1"/>
    <col min="9472" max="9472" width="10.28515625" customWidth="1"/>
    <col min="9473" max="9473" width="0" hidden="1" customWidth="1"/>
    <col min="9474" max="9474" width="9.7109375" customWidth="1"/>
    <col min="9475" max="9477" width="10.140625" customWidth="1"/>
    <col min="9478" max="9478" width="0" hidden="1" customWidth="1"/>
    <col min="9479" max="9479" width="10" customWidth="1"/>
    <col min="9480" max="9480" width="10.42578125" customWidth="1"/>
    <col min="9481" max="9481" width="11.28515625" customWidth="1"/>
    <col min="9482" max="9482" width="11" customWidth="1"/>
    <col min="9483" max="9483" width="10.140625" customWidth="1"/>
    <col min="9484" max="9484" width="11" customWidth="1"/>
    <col min="9485" max="9485" width="9.7109375" customWidth="1"/>
    <col min="9486" max="9486" width="10.85546875" customWidth="1"/>
    <col min="9487" max="9487" width="14.85546875" customWidth="1"/>
    <col min="9727" max="9727" width="32.7109375" bestFit="1" customWidth="1"/>
    <col min="9728" max="9728" width="10.28515625" customWidth="1"/>
    <col min="9729" max="9729" width="0" hidden="1" customWidth="1"/>
    <col min="9730" max="9730" width="9.7109375" customWidth="1"/>
    <col min="9731" max="9733" width="10.140625" customWidth="1"/>
    <col min="9734" max="9734" width="0" hidden="1" customWidth="1"/>
    <col min="9735" max="9735" width="10" customWidth="1"/>
    <col min="9736" max="9736" width="10.42578125" customWidth="1"/>
    <col min="9737" max="9737" width="11.28515625" customWidth="1"/>
    <col min="9738" max="9738" width="11" customWidth="1"/>
    <col min="9739" max="9739" width="10.140625" customWidth="1"/>
    <col min="9740" max="9740" width="11" customWidth="1"/>
    <col min="9741" max="9741" width="9.7109375" customWidth="1"/>
    <col min="9742" max="9742" width="10.85546875" customWidth="1"/>
    <col min="9743" max="9743" width="14.85546875" customWidth="1"/>
    <col min="9983" max="9983" width="32.7109375" bestFit="1" customWidth="1"/>
    <col min="9984" max="9984" width="10.28515625" customWidth="1"/>
    <col min="9985" max="9985" width="0" hidden="1" customWidth="1"/>
    <col min="9986" max="9986" width="9.7109375" customWidth="1"/>
    <col min="9987" max="9989" width="10.140625" customWidth="1"/>
    <col min="9990" max="9990" width="0" hidden="1" customWidth="1"/>
    <col min="9991" max="9991" width="10" customWidth="1"/>
    <col min="9992" max="9992" width="10.42578125" customWidth="1"/>
    <col min="9993" max="9993" width="11.28515625" customWidth="1"/>
    <col min="9994" max="9994" width="11" customWidth="1"/>
    <col min="9995" max="9995" width="10.140625" customWidth="1"/>
    <col min="9996" max="9996" width="11" customWidth="1"/>
    <col min="9997" max="9997" width="9.7109375" customWidth="1"/>
    <col min="9998" max="9998" width="10.85546875" customWidth="1"/>
    <col min="9999" max="9999" width="14.85546875" customWidth="1"/>
    <col min="10239" max="10239" width="32.7109375" bestFit="1" customWidth="1"/>
    <col min="10240" max="10240" width="10.28515625" customWidth="1"/>
    <col min="10241" max="10241" width="0" hidden="1" customWidth="1"/>
    <col min="10242" max="10242" width="9.7109375" customWidth="1"/>
    <col min="10243" max="10245" width="10.140625" customWidth="1"/>
    <col min="10246" max="10246" width="0" hidden="1" customWidth="1"/>
    <col min="10247" max="10247" width="10" customWidth="1"/>
    <col min="10248" max="10248" width="10.42578125" customWidth="1"/>
    <col min="10249" max="10249" width="11.28515625" customWidth="1"/>
    <col min="10250" max="10250" width="11" customWidth="1"/>
    <col min="10251" max="10251" width="10.140625" customWidth="1"/>
    <col min="10252" max="10252" width="11" customWidth="1"/>
    <col min="10253" max="10253" width="9.7109375" customWidth="1"/>
    <col min="10254" max="10254" width="10.85546875" customWidth="1"/>
    <col min="10255" max="10255" width="14.85546875" customWidth="1"/>
    <col min="10495" max="10495" width="32.7109375" bestFit="1" customWidth="1"/>
    <col min="10496" max="10496" width="10.28515625" customWidth="1"/>
    <col min="10497" max="10497" width="0" hidden="1" customWidth="1"/>
    <col min="10498" max="10498" width="9.7109375" customWidth="1"/>
    <col min="10499" max="10501" width="10.140625" customWidth="1"/>
    <col min="10502" max="10502" width="0" hidden="1" customWidth="1"/>
    <col min="10503" max="10503" width="10" customWidth="1"/>
    <col min="10504" max="10504" width="10.42578125" customWidth="1"/>
    <col min="10505" max="10505" width="11.28515625" customWidth="1"/>
    <col min="10506" max="10506" width="11" customWidth="1"/>
    <col min="10507" max="10507" width="10.140625" customWidth="1"/>
    <col min="10508" max="10508" width="11" customWidth="1"/>
    <col min="10509" max="10509" width="9.7109375" customWidth="1"/>
    <col min="10510" max="10510" width="10.85546875" customWidth="1"/>
    <col min="10511" max="10511" width="14.85546875" customWidth="1"/>
    <col min="10751" max="10751" width="32.7109375" bestFit="1" customWidth="1"/>
    <col min="10752" max="10752" width="10.28515625" customWidth="1"/>
    <col min="10753" max="10753" width="0" hidden="1" customWidth="1"/>
    <col min="10754" max="10754" width="9.7109375" customWidth="1"/>
    <col min="10755" max="10757" width="10.140625" customWidth="1"/>
    <col min="10758" max="10758" width="0" hidden="1" customWidth="1"/>
    <col min="10759" max="10759" width="10" customWidth="1"/>
    <col min="10760" max="10760" width="10.42578125" customWidth="1"/>
    <col min="10761" max="10761" width="11.28515625" customWidth="1"/>
    <col min="10762" max="10762" width="11" customWidth="1"/>
    <col min="10763" max="10763" width="10.140625" customWidth="1"/>
    <col min="10764" max="10764" width="11" customWidth="1"/>
    <col min="10765" max="10765" width="9.7109375" customWidth="1"/>
    <col min="10766" max="10766" width="10.85546875" customWidth="1"/>
    <col min="10767" max="10767" width="14.85546875" customWidth="1"/>
    <col min="11007" max="11007" width="32.7109375" bestFit="1" customWidth="1"/>
    <col min="11008" max="11008" width="10.28515625" customWidth="1"/>
    <col min="11009" max="11009" width="0" hidden="1" customWidth="1"/>
    <col min="11010" max="11010" width="9.7109375" customWidth="1"/>
    <col min="11011" max="11013" width="10.140625" customWidth="1"/>
    <col min="11014" max="11014" width="0" hidden="1" customWidth="1"/>
    <col min="11015" max="11015" width="10" customWidth="1"/>
    <col min="11016" max="11016" width="10.42578125" customWidth="1"/>
    <col min="11017" max="11017" width="11.28515625" customWidth="1"/>
    <col min="11018" max="11018" width="11" customWidth="1"/>
    <col min="11019" max="11019" width="10.140625" customWidth="1"/>
    <col min="11020" max="11020" width="11" customWidth="1"/>
    <col min="11021" max="11021" width="9.7109375" customWidth="1"/>
    <col min="11022" max="11022" width="10.85546875" customWidth="1"/>
    <col min="11023" max="11023" width="14.85546875" customWidth="1"/>
    <col min="11263" max="11263" width="32.7109375" bestFit="1" customWidth="1"/>
    <col min="11264" max="11264" width="10.28515625" customWidth="1"/>
    <col min="11265" max="11265" width="0" hidden="1" customWidth="1"/>
    <col min="11266" max="11266" width="9.7109375" customWidth="1"/>
    <col min="11267" max="11269" width="10.140625" customWidth="1"/>
    <col min="11270" max="11270" width="0" hidden="1" customWidth="1"/>
    <col min="11271" max="11271" width="10" customWidth="1"/>
    <col min="11272" max="11272" width="10.42578125" customWidth="1"/>
    <col min="11273" max="11273" width="11.28515625" customWidth="1"/>
    <col min="11274" max="11274" width="11" customWidth="1"/>
    <col min="11275" max="11275" width="10.140625" customWidth="1"/>
    <col min="11276" max="11276" width="11" customWidth="1"/>
    <col min="11277" max="11277" width="9.7109375" customWidth="1"/>
    <col min="11278" max="11278" width="10.85546875" customWidth="1"/>
    <col min="11279" max="11279" width="14.85546875" customWidth="1"/>
    <col min="11519" max="11519" width="32.7109375" bestFit="1" customWidth="1"/>
    <col min="11520" max="11520" width="10.28515625" customWidth="1"/>
    <col min="11521" max="11521" width="0" hidden="1" customWidth="1"/>
    <col min="11522" max="11522" width="9.7109375" customWidth="1"/>
    <col min="11523" max="11525" width="10.140625" customWidth="1"/>
    <col min="11526" max="11526" width="0" hidden="1" customWidth="1"/>
    <col min="11527" max="11527" width="10" customWidth="1"/>
    <col min="11528" max="11528" width="10.42578125" customWidth="1"/>
    <col min="11529" max="11529" width="11.28515625" customWidth="1"/>
    <col min="11530" max="11530" width="11" customWidth="1"/>
    <col min="11531" max="11531" width="10.140625" customWidth="1"/>
    <col min="11532" max="11532" width="11" customWidth="1"/>
    <col min="11533" max="11533" width="9.7109375" customWidth="1"/>
    <col min="11534" max="11534" width="10.85546875" customWidth="1"/>
    <col min="11535" max="11535" width="14.85546875" customWidth="1"/>
    <col min="11775" max="11775" width="32.7109375" bestFit="1" customWidth="1"/>
    <col min="11776" max="11776" width="10.28515625" customWidth="1"/>
    <col min="11777" max="11777" width="0" hidden="1" customWidth="1"/>
    <col min="11778" max="11778" width="9.7109375" customWidth="1"/>
    <col min="11779" max="11781" width="10.140625" customWidth="1"/>
    <col min="11782" max="11782" width="0" hidden="1" customWidth="1"/>
    <col min="11783" max="11783" width="10" customWidth="1"/>
    <col min="11784" max="11784" width="10.42578125" customWidth="1"/>
    <col min="11785" max="11785" width="11.28515625" customWidth="1"/>
    <col min="11786" max="11786" width="11" customWidth="1"/>
    <col min="11787" max="11787" width="10.140625" customWidth="1"/>
    <col min="11788" max="11788" width="11" customWidth="1"/>
    <col min="11789" max="11789" width="9.7109375" customWidth="1"/>
    <col min="11790" max="11790" width="10.85546875" customWidth="1"/>
    <col min="11791" max="11791" width="14.85546875" customWidth="1"/>
    <col min="12031" max="12031" width="32.7109375" bestFit="1" customWidth="1"/>
    <col min="12032" max="12032" width="10.28515625" customWidth="1"/>
    <col min="12033" max="12033" width="0" hidden="1" customWidth="1"/>
    <col min="12034" max="12034" width="9.7109375" customWidth="1"/>
    <col min="12035" max="12037" width="10.140625" customWidth="1"/>
    <col min="12038" max="12038" width="0" hidden="1" customWidth="1"/>
    <col min="12039" max="12039" width="10" customWidth="1"/>
    <col min="12040" max="12040" width="10.42578125" customWidth="1"/>
    <col min="12041" max="12041" width="11.28515625" customWidth="1"/>
    <col min="12042" max="12042" width="11" customWidth="1"/>
    <col min="12043" max="12043" width="10.140625" customWidth="1"/>
    <col min="12044" max="12044" width="11" customWidth="1"/>
    <col min="12045" max="12045" width="9.7109375" customWidth="1"/>
    <col min="12046" max="12046" width="10.85546875" customWidth="1"/>
    <col min="12047" max="12047" width="14.85546875" customWidth="1"/>
    <col min="12287" max="12287" width="32.7109375" bestFit="1" customWidth="1"/>
    <col min="12288" max="12288" width="10.28515625" customWidth="1"/>
    <col min="12289" max="12289" width="0" hidden="1" customWidth="1"/>
    <col min="12290" max="12290" width="9.7109375" customWidth="1"/>
    <col min="12291" max="12293" width="10.140625" customWidth="1"/>
    <col min="12294" max="12294" width="0" hidden="1" customWidth="1"/>
    <col min="12295" max="12295" width="10" customWidth="1"/>
    <col min="12296" max="12296" width="10.42578125" customWidth="1"/>
    <col min="12297" max="12297" width="11.28515625" customWidth="1"/>
    <col min="12298" max="12298" width="11" customWidth="1"/>
    <col min="12299" max="12299" width="10.140625" customWidth="1"/>
    <col min="12300" max="12300" width="11" customWidth="1"/>
    <col min="12301" max="12301" width="9.7109375" customWidth="1"/>
    <col min="12302" max="12302" width="10.85546875" customWidth="1"/>
    <col min="12303" max="12303" width="14.85546875" customWidth="1"/>
    <col min="12543" max="12543" width="32.7109375" bestFit="1" customWidth="1"/>
    <col min="12544" max="12544" width="10.28515625" customWidth="1"/>
    <col min="12545" max="12545" width="0" hidden="1" customWidth="1"/>
    <col min="12546" max="12546" width="9.7109375" customWidth="1"/>
    <col min="12547" max="12549" width="10.140625" customWidth="1"/>
    <col min="12550" max="12550" width="0" hidden="1" customWidth="1"/>
    <col min="12551" max="12551" width="10" customWidth="1"/>
    <col min="12552" max="12552" width="10.42578125" customWidth="1"/>
    <col min="12553" max="12553" width="11.28515625" customWidth="1"/>
    <col min="12554" max="12554" width="11" customWidth="1"/>
    <col min="12555" max="12555" width="10.140625" customWidth="1"/>
    <col min="12556" max="12556" width="11" customWidth="1"/>
    <col min="12557" max="12557" width="9.7109375" customWidth="1"/>
    <col min="12558" max="12558" width="10.85546875" customWidth="1"/>
    <col min="12559" max="12559" width="14.85546875" customWidth="1"/>
    <col min="12799" max="12799" width="32.7109375" bestFit="1" customWidth="1"/>
    <col min="12800" max="12800" width="10.28515625" customWidth="1"/>
    <col min="12801" max="12801" width="0" hidden="1" customWidth="1"/>
    <col min="12802" max="12802" width="9.7109375" customWidth="1"/>
    <col min="12803" max="12805" width="10.140625" customWidth="1"/>
    <col min="12806" max="12806" width="0" hidden="1" customWidth="1"/>
    <col min="12807" max="12807" width="10" customWidth="1"/>
    <col min="12808" max="12808" width="10.42578125" customWidth="1"/>
    <col min="12809" max="12809" width="11.28515625" customWidth="1"/>
    <col min="12810" max="12810" width="11" customWidth="1"/>
    <col min="12811" max="12811" width="10.140625" customWidth="1"/>
    <col min="12812" max="12812" width="11" customWidth="1"/>
    <col min="12813" max="12813" width="9.7109375" customWidth="1"/>
    <col min="12814" max="12814" width="10.85546875" customWidth="1"/>
    <col min="12815" max="12815" width="14.85546875" customWidth="1"/>
    <col min="13055" max="13055" width="32.7109375" bestFit="1" customWidth="1"/>
    <col min="13056" max="13056" width="10.28515625" customWidth="1"/>
    <col min="13057" max="13057" width="0" hidden="1" customWidth="1"/>
    <col min="13058" max="13058" width="9.7109375" customWidth="1"/>
    <col min="13059" max="13061" width="10.140625" customWidth="1"/>
    <col min="13062" max="13062" width="0" hidden="1" customWidth="1"/>
    <col min="13063" max="13063" width="10" customWidth="1"/>
    <col min="13064" max="13064" width="10.42578125" customWidth="1"/>
    <col min="13065" max="13065" width="11.28515625" customWidth="1"/>
    <col min="13066" max="13066" width="11" customWidth="1"/>
    <col min="13067" max="13067" width="10.140625" customWidth="1"/>
    <col min="13068" max="13068" width="11" customWidth="1"/>
    <col min="13069" max="13069" width="9.7109375" customWidth="1"/>
    <col min="13070" max="13070" width="10.85546875" customWidth="1"/>
    <col min="13071" max="13071" width="14.85546875" customWidth="1"/>
    <col min="13311" max="13311" width="32.7109375" bestFit="1" customWidth="1"/>
    <col min="13312" max="13312" width="10.28515625" customWidth="1"/>
    <col min="13313" max="13313" width="0" hidden="1" customWidth="1"/>
    <col min="13314" max="13314" width="9.7109375" customWidth="1"/>
    <col min="13315" max="13317" width="10.140625" customWidth="1"/>
    <col min="13318" max="13318" width="0" hidden="1" customWidth="1"/>
    <col min="13319" max="13319" width="10" customWidth="1"/>
    <col min="13320" max="13320" width="10.42578125" customWidth="1"/>
    <col min="13321" max="13321" width="11.28515625" customWidth="1"/>
    <col min="13322" max="13322" width="11" customWidth="1"/>
    <col min="13323" max="13323" width="10.140625" customWidth="1"/>
    <col min="13324" max="13324" width="11" customWidth="1"/>
    <col min="13325" max="13325" width="9.7109375" customWidth="1"/>
    <col min="13326" max="13326" width="10.85546875" customWidth="1"/>
    <col min="13327" max="13327" width="14.85546875" customWidth="1"/>
    <col min="13567" max="13567" width="32.7109375" bestFit="1" customWidth="1"/>
    <col min="13568" max="13568" width="10.28515625" customWidth="1"/>
    <col min="13569" max="13569" width="0" hidden="1" customWidth="1"/>
    <col min="13570" max="13570" width="9.7109375" customWidth="1"/>
    <col min="13571" max="13573" width="10.140625" customWidth="1"/>
    <col min="13574" max="13574" width="0" hidden="1" customWidth="1"/>
    <col min="13575" max="13575" width="10" customWidth="1"/>
    <col min="13576" max="13576" width="10.42578125" customWidth="1"/>
    <col min="13577" max="13577" width="11.28515625" customWidth="1"/>
    <col min="13578" max="13578" width="11" customWidth="1"/>
    <col min="13579" max="13579" width="10.140625" customWidth="1"/>
    <col min="13580" max="13580" width="11" customWidth="1"/>
    <col min="13581" max="13581" width="9.7109375" customWidth="1"/>
    <col min="13582" max="13582" width="10.85546875" customWidth="1"/>
    <col min="13583" max="13583" width="14.85546875" customWidth="1"/>
    <col min="13823" max="13823" width="32.7109375" bestFit="1" customWidth="1"/>
    <col min="13824" max="13824" width="10.28515625" customWidth="1"/>
    <col min="13825" max="13825" width="0" hidden="1" customWidth="1"/>
    <col min="13826" max="13826" width="9.7109375" customWidth="1"/>
    <col min="13827" max="13829" width="10.140625" customWidth="1"/>
    <col min="13830" max="13830" width="0" hidden="1" customWidth="1"/>
    <col min="13831" max="13831" width="10" customWidth="1"/>
    <col min="13832" max="13832" width="10.42578125" customWidth="1"/>
    <col min="13833" max="13833" width="11.28515625" customWidth="1"/>
    <col min="13834" max="13834" width="11" customWidth="1"/>
    <col min="13835" max="13835" width="10.140625" customWidth="1"/>
    <col min="13836" max="13836" width="11" customWidth="1"/>
    <col min="13837" max="13837" width="9.7109375" customWidth="1"/>
    <col min="13838" max="13838" width="10.85546875" customWidth="1"/>
    <col min="13839" max="13839" width="14.85546875" customWidth="1"/>
    <col min="14079" max="14079" width="32.7109375" bestFit="1" customWidth="1"/>
    <col min="14080" max="14080" width="10.28515625" customWidth="1"/>
    <col min="14081" max="14081" width="0" hidden="1" customWidth="1"/>
    <col min="14082" max="14082" width="9.7109375" customWidth="1"/>
    <col min="14083" max="14085" width="10.140625" customWidth="1"/>
    <col min="14086" max="14086" width="0" hidden="1" customWidth="1"/>
    <col min="14087" max="14087" width="10" customWidth="1"/>
    <col min="14088" max="14088" width="10.42578125" customWidth="1"/>
    <col min="14089" max="14089" width="11.28515625" customWidth="1"/>
    <col min="14090" max="14090" width="11" customWidth="1"/>
    <col min="14091" max="14091" width="10.140625" customWidth="1"/>
    <col min="14092" max="14092" width="11" customWidth="1"/>
    <col min="14093" max="14093" width="9.7109375" customWidth="1"/>
    <col min="14094" max="14094" width="10.85546875" customWidth="1"/>
    <col min="14095" max="14095" width="14.85546875" customWidth="1"/>
    <col min="14335" max="14335" width="32.7109375" bestFit="1" customWidth="1"/>
    <col min="14336" max="14336" width="10.28515625" customWidth="1"/>
    <col min="14337" max="14337" width="0" hidden="1" customWidth="1"/>
    <col min="14338" max="14338" width="9.7109375" customWidth="1"/>
    <col min="14339" max="14341" width="10.140625" customWidth="1"/>
    <col min="14342" max="14342" width="0" hidden="1" customWidth="1"/>
    <col min="14343" max="14343" width="10" customWidth="1"/>
    <col min="14344" max="14344" width="10.42578125" customWidth="1"/>
    <col min="14345" max="14345" width="11.28515625" customWidth="1"/>
    <col min="14346" max="14346" width="11" customWidth="1"/>
    <col min="14347" max="14347" width="10.140625" customWidth="1"/>
    <col min="14348" max="14348" width="11" customWidth="1"/>
    <col min="14349" max="14349" width="9.7109375" customWidth="1"/>
    <col min="14350" max="14350" width="10.85546875" customWidth="1"/>
    <col min="14351" max="14351" width="14.85546875" customWidth="1"/>
    <col min="14591" max="14591" width="32.7109375" bestFit="1" customWidth="1"/>
    <col min="14592" max="14592" width="10.28515625" customWidth="1"/>
    <col min="14593" max="14593" width="0" hidden="1" customWidth="1"/>
    <col min="14594" max="14594" width="9.7109375" customWidth="1"/>
    <col min="14595" max="14597" width="10.140625" customWidth="1"/>
    <col min="14598" max="14598" width="0" hidden="1" customWidth="1"/>
    <col min="14599" max="14599" width="10" customWidth="1"/>
    <col min="14600" max="14600" width="10.42578125" customWidth="1"/>
    <col min="14601" max="14601" width="11.28515625" customWidth="1"/>
    <col min="14602" max="14602" width="11" customWidth="1"/>
    <col min="14603" max="14603" width="10.140625" customWidth="1"/>
    <col min="14604" max="14604" width="11" customWidth="1"/>
    <col min="14605" max="14605" width="9.7109375" customWidth="1"/>
    <col min="14606" max="14606" width="10.85546875" customWidth="1"/>
    <col min="14607" max="14607" width="14.85546875" customWidth="1"/>
    <col min="14847" max="14847" width="32.7109375" bestFit="1" customWidth="1"/>
    <col min="14848" max="14848" width="10.28515625" customWidth="1"/>
    <col min="14849" max="14849" width="0" hidden="1" customWidth="1"/>
    <col min="14850" max="14850" width="9.7109375" customWidth="1"/>
    <col min="14851" max="14853" width="10.140625" customWidth="1"/>
    <col min="14854" max="14854" width="0" hidden="1" customWidth="1"/>
    <col min="14855" max="14855" width="10" customWidth="1"/>
    <col min="14856" max="14856" width="10.42578125" customWidth="1"/>
    <col min="14857" max="14857" width="11.28515625" customWidth="1"/>
    <col min="14858" max="14858" width="11" customWidth="1"/>
    <col min="14859" max="14859" width="10.140625" customWidth="1"/>
    <col min="14860" max="14860" width="11" customWidth="1"/>
    <col min="14861" max="14861" width="9.7109375" customWidth="1"/>
    <col min="14862" max="14862" width="10.85546875" customWidth="1"/>
    <col min="14863" max="14863" width="14.85546875" customWidth="1"/>
    <col min="15103" max="15103" width="32.7109375" bestFit="1" customWidth="1"/>
    <col min="15104" max="15104" width="10.28515625" customWidth="1"/>
    <col min="15105" max="15105" width="0" hidden="1" customWidth="1"/>
    <col min="15106" max="15106" width="9.7109375" customWidth="1"/>
    <col min="15107" max="15109" width="10.140625" customWidth="1"/>
    <col min="15110" max="15110" width="0" hidden="1" customWidth="1"/>
    <col min="15111" max="15111" width="10" customWidth="1"/>
    <col min="15112" max="15112" width="10.42578125" customWidth="1"/>
    <col min="15113" max="15113" width="11.28515625" customWidth="1"/>
    <col min="15114" max="15114" width="11" customWidth="1"/>
    <col min="15115" max="15115" width="10.140625" customWidth="1"/>
    <col min="15116" max="15116" width="11" customWidth="1"/>
    <col min="15117" max="15117" width="9.7109375" customWidth="1"/>
    <col min="15118" max="15118" width="10.85546875" customWidth="1"/>
    <col min="15119" max="15119" width="14.85546875" customWidth="1"/>
    <col min="15359" max="15359" width="32.7109375" bestFit="1" customWidth="1"/>
    <col min="15360" max="15360" width="10.28515625" customWidth="1"/>
    <col min="15361" max="15361" width="0" hidden="1" customWidth="1"/>
    <col min="15362" max="15362" width="9.7109375" customWidth="1"/>
    <col min="15363" max="15365" width="10.140625" customWidth="1"/>
    <col min="15366" max="15366" width="0" hidden="1" customWidth="1"/>
    <col min="15367" max="15367" width="10" customWidth="1"/>
    <col min="15368" max="15368" width="10.42578125" customWidth="1"/>
    <col min="15369" max="15369" width="11.28515625" customWidth="1"/>
    <col min="15370" max="15370" width="11" customWidth="1"/>
    <col min="15371" max="15371" width="10.140625" customWidth="1"/>
    <col min="15372" max="15372" width="11" customWidth="1"/>
    <col min="15373" max="15373" width="9.7109375" customWidth="1"/>
    <col min="15374" max="15374" width="10.85546875" customWidth="1"/>
    <col min="15375" max="15375" width="14.85546875" customWidth="1"/>
    <col min="15615" max="15615" width="32.7109375" bestFit="1" customWidth="1"/>
    <col min="15616" max="15616" width="10.28515625" customWidth="1"/>
    <col min="15617" max="15617" width="0" hidden="1" customWidth="1"/>
    <col min="15618" max="15618" width="9.7109375" customWidth="1"/>
    <col min="15619" max="15621" width="10.140625" customWidth="1"/>
    <col min="15622" max="15622" width="0" hidden="1" customWidth="1"/>
    <col min="15623" max="15623" width="10" customWidth="1"/>
    <col min="15624" max="15624" width="10.42578125" customWidth="1"/>
    <col min="15625" max="15625" width="11.28515625" customWidth="1"/>
    <col min="15626" max="15626" width="11" customWidth="1"/>
    <col min="15627" max="15627" width="10.140625" customWidth="1"/>
    <col min="15628" max="15628" width="11" customWidth="1"/>
    <col min="15629" max="15629" width="9.7109375" customWidth="1"/>
    <col min="15630" max="15630" width="10.85546875" customWidth="1"/>
    <col min="15631" max="15631" width="14.85546875" customWidth="1"/>
    <col min="15871" max="15871" width="32.7109375" bestFit="1" customWidth="1"/>
    <col min="15872" max="15872" width="10.28515625" customWidth="1"/>
    <col min="15873" max="15873" width="0" hidden="1" customWidth="1"/>
    <col min="15874" max="15874" width="9.7109375" customWidth="1"/>
    <col min="15875" max="15877" width="10.140625" customWidth="1"/>
    <col min="15878" max="15878" width="0" hidden="1" customWidth="1"/>
    <col min="15879" max="15879" width="10" customWidth="1"/>
    <col min="15880" max="15880" width="10.42578125" customWidth="1"/>
    <col min="15881" max="15881" width="11.28515625" customWidth="1"/>
    <col min="15882" max="15882" width="11" customWidth="1"/>
    <col min="15883" max="15883" width="10.140625" customWidth="1"/>
    <col min="15884" max="15884" width="11" customWidth="1"/>
    <col min="15885" max="15885" width="9.7109375" customWidth="1"/>
    <col min="15886" max="15886" width="10.85546875" customWidth="1"/>
    <col min="15887" max="15887" width="14.85546875" customWidth="1"/>
    <col min="16127" max="16127" width="32.7109375" bestFit="1" customWidth="1"/>
    <col min="16128" max="16128" width="10.28515625" customWidth="1"/>
    <col min="16129" max="16129" width="0" hidden="1" customWidth="1"/>
    <col min="16130" max="16130" width="9.7109375" customWidth="1"/>
    <col min="16131" max="16133" width="10.140625" customWidth="1"/>
    <col min="16134" max="16134" width="0" hidden="1" customWidth="1"/>
    <col min="16135" max="16135" width="10" customWidth="1"/>
    <col min="16136" max="16136" width="10.42578125" customWidth="1"/>
    <col min="16137" max="16137" width="11.28515625" customWidth="1"/>
    <col min="16138" max="16138" width="11" customWidth="1"/>
    <col min="16139" max="16139" width="10.140625" customWidth="1"/>
    <col min="16140" max="16140" width="11" customWidth="1"/>
    <col min="16141" max="16141" width="9.7109375" customWidth="1"/>
    <col min="16142" max="16142" width="10.85546875" customWidth="1"/>
    <col min="16143" max="16143" width="14.85546875" customWidth="1"/>
  </cols>
  <sheetData>
    <row r="1" spans="1:15" s="132" customFormat="1" ht="20.100000000000001" customHeight="1" x14ac:dyDescent="0.25">
      <c r="A1" s="180" t="s">
        <v>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 s="132" customFormat="1" ht="20.100000000000001" customHeight="1" x14ac:dyDescent="0.25">
      <c r="A2" s="180" t="s">
        <v>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ht="24.75" customHeight="1" x14ac:dyDescent="0.2">
      <c r="A3" s="76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77" t="s">
        <v>34</v>
      </c>
    </row>
    <row r="4" spans="1:15" s="3" customFormat="1" ht="24.75" customHeight="1" x14ac:dyDescent="0.2">
      <c r="A4" s="78"/>
      <c r="B4" s="79" t="s">
        <v>46</v>
      </c>
      <c r="C4" s="80" t="s">
        <v>36</v>
      </c>
      <c r="D4" s="80" t="s">
        <v>2</v>
      </c>
      <c r="E4" s="81" t="s">
        <v>3</v>
      </c>
      <c r="F4" s="81" t="s">
        <v>4</v>
      </c>
      <c r="G4" s="82" t="s">
        <v>5</v>
      </c>
      <c r="H4" s="81" t="s">
        <v>47</v>
      </c>
      <c r="I4" s="81" t="s">
        <v>48</v>
      </c>
      <c r="J4" s="80" t="s">
        <v>8</v>
      </c>
      <c r="K4" s="80" t="s">
        <v>39</v>
      </c>
      <c r="L4" s="81" t="s">
        <v>9</v>
      </c>
      <c r="M4" s="80" t="s">
        <v>10</v>
      </c>
      <c r="N4" s="80" t="s">
        <v>11</v>
      </c>
      <c r="O4" s="83" t="s">
        <v>12</v>
      </c>
    </row>
    <row r="5" spans="1:15" s="3" customFormat="1" ht="19.5" customHeight="1" x14ac:dyDescent="0.2">
      <c r="A5" s="84" t="s">
        <v>13</v>
      </c>
      <c r="B5" s="85"/>
      <c r="C5" s="86"/>
      <c r="D5" s="85"/>
      <c r="E5" s="87"/>
      <c r="F5" s="87"/>
      <c r="G5" s="87"/>
      <c r="H5" s="87"/>
      <c r="I5" s="88"/>
      <c r="J5" s="87"/>
      <c r="K5" s="87"/>
      <c r="L5" s="89"/>
      <c r="M5" s="87"/>
      <c r="N5" s="87"/>
      <c r="O5" s="90"/>
    </row>
    <row r="6" spans="1:15" s="3" customFormat="1" ht="19.5" customHeight="1" x14ac:dyDescent="0.2">
      <c r="A6" s="91" t="s">
        <v>14</v>
      </c>
      <c r="B6" s="92">
        <v>0</v>
      </c>
      <c r="C6" s="93">
        <v>39000</v>
      </c>
      <c r="D6" s="92">
        <v>25000</v>
      </c>
      <c r="E6" s="93">
        <v>25000</v>
      </c>
      <c r="F6" s="92">
        <v>30000</v>
      </c>
      <c r="G6" s="92">
        <v>66868.600000000006</v>
      </c>
      <c r="H6" s="93">
        <v>79999.98</v>
      </c>
      <c r="I6" s="93">
        <v>300400</v>
      </c>
      <c r="J6" s="94">
        <v>698007.07799999998</v>
      </c>
      <c r="K6" s="93">
        <v>73610.5</v>
      </c>
      <c r="L6" s="92">
        <v>25000</v>
      </c>
      <c r="M6" s="93">
        <v>53143.4</v>
      </c>
      <c r="N6" s="93">
        <v>41378.845000000001</v>
      </c>
      <c r="O6" s="92">
        <f>SUM(B6:N6)</f>
        <v>1457408.4029999999</v>
      </c>
    </row>
    <row r="7" spans="1:15" s="3" customFormat="1" ht="19.5" customHeight="1" x14ac:dyDescent="0.2">
      <c r="A7" s="95" t="s">
        <v>15</v>
      </c>
      <c r="B7" s="92">
        <v>0</v>
      </c>
      <c r="C7" s="93">
        <v>0</v>
      </c>
      <c r="D7" s="92">
        <v>0</v>
      </c>
      <c r="E7" s="93">
        <v>0</v>
      </c>
      <c r="F7" s="92">
        <v>0</v>
      </c>
      <c r="G7" s="92">
        <v>51.46</v>
      </c>
      <c r="H7" s="93">
        <v>0</v>
      </c>
      <c r="I7" s="93">
        <v>0</v>
      </c>
      <c r="J7" s="94">
        <v>0</v>
      </c>
      <c r="K7" s="93">
        <v>0</v>
      </c>
      <c r="L7" s="92">
        <v>0</v>
      </c>
      <c r="M7" s="93">
        <v>0</v>
      </c>
      <c r="N7" s="93">
        <v>0</v>
      </c>
      <c r="O7" s="92">
        <f>SUM(B7:N7)</f>
        <v>51.46</v>
      </c>
    </row>
    <row r="8" spans="1:15" s="3" customFormat="1" ht="19.5" customHeight="1" x14ac:dyDescent="0.2">
      <c r="A8" s="95" t="s">
        <v>16</v>
      </c>
      <c r="B8" s="96">
        <v>-90880.354000000007</v>
      </c>
      <c r="C8" s="97">
        <v>-8772.4069999999992</v>
      </c>
      <c r="D8" s="93">
        <v>0</v>
      </c>
      <c r="E8" s="93">
        <v>100585.944</v>
      </c>
      <c r="F8" s="97">
        <v>-39313.438999999998</v>
      </c>
      <c r="G8" s="93">
        <v>55430.262999999999</v>
      </c>
      <c r="H8" s="93">
        <v>491143.93699999998</v>
      </c>
      <c r="I8" s="93">
        <v>1153735.0889999999</v>
      </c>
      <c r="J8" s="94">
        <v>58100.709000000003</v>
      </c>
      <c r="K8" s="93">
        <v>-30330.73</v>
      </c>
      <c r="L8" s="97">
        <v>37900.923999999999</v>
      </c>
      <c r="M8" s="93">
        <v>112064.318</v>
      </c>
      <c r="N8" s="93">
        <v>1127729.034</v>
      </c>
      <c r="O8" s="92">
        <f>SUM(B8:N8)</f>
        <v>2967393.2879999997</v>
      </c>
    </row>
    <row r="9" spans="1:15" s="3" customFormat="1" ht="19.5" customHeight="1" x14ac:dyDescent="0.2">
      <c r="A9" s="98" t="s">
        <v>17</v>
      </c>
      <c r="B9" s="96">
        <v>210000</v>
      </c>
      <c r="C9" s="99">
        <v>0</v>
      </c>
      <c r="D9" s="93">
        <v>161853.04199999999</v>
      </c>
      <c r="E9" s="93">
        <v>40032.038</v>
      </c>
      <c r="F9" s="100">
        <v>38696.997000000003</v>
      </c>
      <c r="G9" s="100">
        <v>7405.0010000000002</v>
      </c>
      <c r="H9" s="93">
        <v>34555.663</v>
      </c>
      <c r="I9" s="93">
        <v>68449.167000000001</v>
      </c>
      <c r="J9" s="97">
        <v>30126.451000000001</v>
      </c>
      <c r="K9" s="93">
        <v>38805.597999999998</v>
      </c>
      <c r="L9" s="100">
        <v>469365.51500000001</v>
      </c>
      <c r="M9" s="93">
        <v>30360.965</v>
      </c>
      <c r="N9" s="93">
        <v>497428.35700000002</v>
      </c>
      <c r="O9" s="100">
        <f>SUM(B9:N9)</f>
        <v>1627078.7940000002</v>
      </c>
    </row>
    <row r="10" spans="1:15" s="3" customFormat="1" ht="19.5" customHeight="1" x14ac:dyDescent="0.2">
      <c r="A10" s="101" t="s">
        <v>50</v>
      </c>
      <c r="B10" s="102">
        <f t="shared" ref="B10:N10" si="0">SUM(B6:B9)</f>
        <v>119119.64599999999</v>
      </c>
      <c r="C10" s="103">
        <f t="shared" si="0"/>
        <v>30227.593000000001</v>
      </c>
      <c r="D10" s="103">
        <f t="shared" si="0"/>
        <v>186853.04199999999</v>
      </c>
      <c r="E10" s="104">
        <f t="shared" si="0"/>
        <v>165617.98200000002</v>
      </c>
      <c r="F10" s="104">
        <f t="shared" si="0"/>
        <v>29383.558000000005</v>
      </c>
      <c r="G10" s="104">
        <f t="shared" si="0"/>
        <v>129755.32400000001</v>
      </c>
      <c r="H10" s="104">
        <f t="shared" si="0"/>
        <v>605699.58000000007</v>
      </c>
      <c r="I10" s="104">
        <f t="shared" si="0"/>
        <v>1522584.2559999998</v>
      </c>
      <c r="J10" s="104">
        <f t="shared" si="0"/>
        <v>786234.23800000001</v>
      </c>
      <c r="K10" s="104">
        <f t="shared" si="0"/>
        <v>82085.368000000002</v>
      </c>
      <c r="L10" s="105">
        <f t="shared" si="0"/>
        <v>532266.43900000001</v>
      </c>
      <c r="M10" s="104">
        <f t="shared" si="0"/>
        <v>195568.68299999999</v>
      </c>
      <c r="N10" s="104">
        <f t="shared" si="0"/>
        <v>1666536.236</v>
      </c>
      <c r="O10" s="104">
        <f>SUM(O6:O9)</f>
        <v>6051931.9450000003</v>
      </c>
    </row>
    <row r="11" spans="1:15" s="3" customFormat="1" ht="17.25" customHeight="1" x14ac:dyDescent="0.2">
      <c r="A11" s="106"/>
      <c r="B11" s="107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 s="3" customFormat="1" ht="19.5" customHeight="1" x14ac:dyDescent="0.2">
      <c r="A12" s="84" t="s">
        <v>19</v>
      </c>
      <c r="B12" s="92"/>
      <c r="C12" s="11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12"/>
    </row>
    <row r="13" spans="1:15" s="3" customFormat="1" ht="19.5" customHeight="1" x14ac:dyDescent="0.2">
      <c r="A13" s="95" t="s">
        <v>20</v>
      </c>
      <c r="B13" s="96">
        <v>74902.418000000005</v>
      </c>
      <c r="C13" s="93">
        <v>15750.737999999999</v>
      </c>
      <c r="D13" s="93">
        <v>85557.264999999999</v>
      </c>
      <c r="E13" s="93">
        <v>16935.737000000001</v>
      </c>
      <c r="F13" s="92">
        <v>162216.79399999999</v>
      </c>
      <c r="G13" s="93">
        <v>75277.251000000004</v>
      </c>
      <c r="H13" s="93">
        <v>240252.69200000001</v>
      </c>
      <c r="I13" s="94">
        <v>734287.74600000004</v>
      </c>
      <c r="J13" s="93">
        <v>140096.66399999999</v>
      </c>
      <c r="K13" s="92">
        <v>91685.974000000002</v>
      </c>
      <c r="L13" s="93">
        <v>0</v>
      </c>
      <c r="M13" s="93">
        <v>57537.275999999998</v>
      </c>
      <c r="N13" s="93">
        <v>794478.14899999998</v>
      </c>
      <c r="O13" s="112">
        <f t="shared" ref="O13:O20" si="1">SUM(B13:N13)</f>
        <v>2488978.7039999999</v>
      </c>
    </row>
    <row r="14" spans="1:15" s="3" customFormat="1" ht="19.5" customHeight="1" x14ac:dyDescent="0.2">
      <c r="A14" s="95" t="s">
        <v>21</v>
      </c>
      <c r="B14" s="96">
        <v>6342.6279999999997</v>
      </c>
      <c r="C14" s="93">
        <v>32932.067999999999</v>
      </c>
      <c r="D14" s="93">
        <v>169945.39300000001</v>
      </c>
      <c r="E14" s="93">
        <v>66305.441000000006</v>
      </c>
      <c r="F14" s="92">
        <v>71034.472999999998</v>
      </c>
      <c r="G14" s="93">
        <v>77552.489000000001</v>
      </c>
      <c r="H14" s="93">
        <v>362030.76500000001</v>
      </c>
      <c r="I14" s="94">
        <v>920359.13199999998</v>
      </c>
      <c r="J14" s="93">
        <v>271888.96000000002</v>
      </c>
      <c r="K14" s="92">
        <v>63630.131000000001</v>
      </c>
      <c r="L14" s="93">
        <v>505676.32299999997</v>
      </c>
      <c r="M14" s="93">
        <v>333270.005</v>
      </c>
      <c r="N14" s="93">
        <v>843458.41399999999</v>
      </c>
      <c r="O14" s="112">
        <f t="shared" si="1"/>
        <v>3724426.2219999996</v>
      </c>
    </row>
    <row r="15" spans="1:15" s="3" customFormat="1" ht="19.5" customHeight="1" x14ac:dyDescent="0.2">
      <c r="A15" s="95" t="s">
        <v>22</v>
      </c>
      <c r="B15" s="96">
        <v>2117.1350000000002</v>
      </c>
      <c r="C15" s="93">
        <v>33773.597999999998</v>
      </c>
      <c r="D15" s="93">
        <v>10645.986000000001</v>
      </c>
      <c r="E15" s="93">
        <v>578.65300000000002</v>
      </c>
      <c r="F15" s="92">
        <v>41671.281999999999</v>
      </c>
      <c r="G15" s="93">
        <v>0</v>
      </c>
      <c r="H15" s="93">
        <v>78464.129000000001</v>
      </c>
      <c r="I15" s="94">
        <v>37302.802000000003</v>
      </c>
      <c r="J15" s="93">
        <v>0</v>
      </c>
      <c r="K15" s="92">
        <v>0</v>
      </c>
      <c r="L15" s="93">
        <v>133328.473</v>
      </c>
      <c r="M15" s="93">
        <v>0</v>
      </c>
      <c r="N15" s="93">
        <v>89765.346000000005</v>
      </c>
      <c r="O15" s="112">
        <f t="shared" si="1"/>
        <v>427647.40399999998</v>
      </c>
    </row>
    <row r="16" spans="1:15" s="3" customFormat="1" ht="19.5" customHeight="1" x14ac:dyDescent="0.2">
      <c r="A16" s="95" t="s">
        <v>23</v>
      </c>
      <c r="B16" s="96">
        <v>0</v>
      </c>
      <c r="C16" s="93">
        <v>0</v>
      </c>
      <c r="D16" s="93">
        <v>0</v>
      </c>
      <c r="E16" s="93">
        <v>0</v>
      </c>
      <c r="F16" s="92">
        <v>0</v>
      </c>
      <c r="G16" s="93">
        <v>0</v>
      </c>
      <c r="H16" s="93">
        <v>714.92499999999995</v>
      </c>
      <c r="I16" s="94">
        <v>0</v>
      </c>
      <c r="J16" s="93">
        <v>2663.2220000000002</v>
      </c>
      <c r="K16" s="92">
        <v>0</v>
      </c>
      <c r="L16" s="93">
        <v>0</v>
      </c>
      <c r="M16" s="93">
        <v>0</v>
      </c>
      <c r="N16" s="93">
        <v>0</v>
      </c>
      <c r="O16" s="112">
        <f t="shared" si="1"/>
        <v>3378.1469999999999</v>
      </c>
    </row>
    <row r="17" spans="1:15" s="3" customFormat="1" ht="19.5" customHeight="1" x14ac:dyDescent="0.2">
      <c r="A17" s="95" t="s">
        <v>24</v>
      </c>
      <c r="B17" s="96">
        <v>0</v>
      </c>
      <c r="C17" s="93">
        <v>0</v>
      </c>
      <c r="D17" s="93">
        <v>0</v>
      </c>
      <c r="E17" s="93">
        <v>0</v>
      </c>
      <c r="F17" s="92">
        <v>0</v>
      </c>
      <c r="G17" s="93">
        <v>0</v>
      </c>
      <c r="H17" s="93">
        <v>0</v>
      </c>
      <c r="I17" s="94">
        <v>0</v>
      </c>
      <c r="J17" s="93">
        <v>14300.565000000001</v>
      </c>
      <c r="K17" s="92">
        <v>0</v>
      </c>
      <c r="L17" s="93">
        <v>3606.7350000000001</v>
      </c>
      <c r="M17" s="93">
        <v>4168.1229999999996</v>
      </c>
      <c r="N17" s="93">
        <v>0</v>
      </c>
      <c r="O17" s="112">
        <f t="shared" si="1"/>
        <v>22075.422999999999</v>
      </c>
    </row>
    <row r="18" spans="1:15" s="3" customFormat="1" ht="19.5" customHeight="1" x14ac:dyDescent="0.2">
      <c r="A18" s="95" t="s">
        <v>25</v>
      </c>
      <c r="B18" s="96">
        <v>0</v>
      </c>
      <c r="C18" s="93">
        <v>0</v>
      </c>
      <c r="D18" s="93">
        <v>4388.0789999999997</v>
      </c>
      <c r="E18" s="93">
        <v>0</v>
      </c>
      <c r="F18" s="92">
        <v>0</v>
      </c>
      <c r="G18" s="93">
        <v>0</v>
      </c>
      <c r="H18" s="93">
        <v>0</v>
      </c>
      <c r="I18" s="94">
        <v>63282.366999999998</v>
      </c>
      <c r="J18" s="93">
        <v>0</v>
      </c>
      <c r="K18" s="92">
        <v>0</v>
      </c>
      <c r="L18" s="93">
        <v>0</v>
      </c>
      <c r="M18" s="93">
        <v>0</v>
      </c>
      <c r="N18" s="93">
        <v>0</v>
      </c>
      <c r="O18" s="112">
        <f t="shared" si="1"/>
        <v>67670.445999999996</v>
      </c>
    </row>
    <row r="19" spans="1:15" s="3" customFormat="1" ht="19.5" customHeight="1" x14ac:dyDescent="0.2">
      <c r="A19" s="95" t="s">
        <v>26</v>
      </c>
      <c r="B19" s="96">
        <v>0</v>
      </c>
      <c r="C19" s="93">
        <v>0</v>
      </c>
      <c r="D19" s="93">
        <v>12032.88</v>
      </c>
      <c r="E19" s="93">
        <v>2222.6280000000002</v>
      </c>
      <c r="F19" s="92">
        <v>974.30200000000002</v>
      </c>
      <c r="G19" s="93">
        <v>11785.942999999999</v>
      </c>
      <c r="H19" s="93">
        <v>0</v>
      </c>
      <c r="I19" s="94">
        <v>4284.0110000000004</v>
      </c>
      <c r="J19" s="93">
        <v>3332.9490000000001</v>
      </c>
      <c r="K19" s="92">
        <v>6070.62</v>
      </c>
      <c r="L19" s="93">
        <v>3579</v>
      </c>
      <c r="M19" s="93">
        <v>0</v>
      </c>
      <c r="N19" s="93">
        <v>112405.88800000001</v>
      </c>
      <c r="O19" s="112">
        <f t="shared" si="1"/>
        <v>156688.22100000002</v>
      </c>
    </row>
    <row r="20" spans="1:15" s="3" customFormat="1" ht="19.5" customHeight="1" x14ac:dyDescent="0.2">
      <c r="A20" s="95" t="s">
        <v>27</v>
      </c>
      <c r="B20" s="96">
        <v>7697.5810000000001</v>
      </c>
      <c r="C20" s="99">
        <v>3421.8220000000001</v>
      </c>
      <c r="D20" s="93">
        <v>12510.731</v>
      </c>
      <c r="E20" s="93">
        <v>6776.366</v>
      </c>
      <c r="F20" s="100">
        <v>31557.082999999999</v>
      </c>
      <c r="G20" s="93">
        <v>44495.597000000002</v>
      </c>
      <c r="H20" s="93">
        <v>42053.347999999998</v>
      </c>
      <c r="I20" s="113">
        <v>180310.742</v>
      </c>
      <c r="J20" s="93">
        <v>30830.578000000001</v>
      </c>
      <c r="K20" s="100">
        <v>15138.396000000001</v>
      </c>
      <c r="L20" s="93">
        <v>355792.62300000002</v>
      </c>
      <c r="M20" s="93">
        <v>46275.048999999999</v>
      </c>
      <c r="N20" s="93">
        <v>168699.024</v>
      </c>
      <c r="O20" s="112">
        <f t="shared" si="1"/>
        <v>945558.94000000006</v>
      </c>
    </row>
    <row r="21" spans="1:15" s="3" customFormat="1" ht="19.5" customHeight="1" x14ac:dyDescent="0.2">
      <c r="A21" s="101" t="s">
        <v>28</v>
      </c>
      <c r="B21" s="105">
        <f t="shared" ref="B21:N21" si="2">SUM(B13:B20)</f>
        <v>91059.762000000002</v>
      </c>
      <c r="C21" s="103">
        <f t="shared" si="2"/>
        <v>85878.225999999995</v>
      </c>
      <c r="D21" s="103">
        <f t="shared" si="2"/>
        <v>295080.33400000003</v>
      </c>
      <c r="E21" s="105">
        <f t="shared" si="2"/>
        <v>92818.825000000012</v>
      </c>
      <c r="F21" s="105">
        <f t="shared" si="2"/>
        <v>307453.93400000001</v>
      </c>
      <c r="G21" s="105">
        <f t="shared" si="2"/>
        <v>209111.28</v>
      </c>
      <c r="H21" s="105">
        <f t="shared" si="2"/>
        <v>723515.85900000005</v>
      </c>
      <c r="I21" s="104">
        <f t="shared" si="2"/>
        <v>1939826.8</v>
      </c>
      <c r="J21" s="104">
        <f t="shared" si="2"/>
        <v>463112.93800000002</v>
      </c>
      <c r="K21" s="105">
        <f t="shared" si="2"/>
        <v>176525.12100000001</v>
      </c>
      <c r="L21" s="104">
        <f t="shared" si="2"/>
        <v>1001983.154</v>
      </c>
      <c r="M21" s="104">
        <f t="shared" ref="M21" si="3">SUM(M13:M20)</f>
        <v>441250.45300000004</v>
      </c>
      <c r="N21" s="104">
        <f t="shared" si="2"/>
        <v>2008806.821</v>
      </c>
      <c r="O21" s="101">
        <f>SUM(O13:O20)</f>
        <v>7836423.5069999993</v>
      </c>
    </row>
    <row r="22" spans="1:15" s="3" customFormat="1" ht="19.5" customHeight="1" x14ac:dyDescent="0.2">
      <c r="A22" s="114" t="s">
        <v>29</v>
      </c>
      <c r="B22" s="103">
        <f>B21+B10</f>
        <v>210179.408</v>
      </c>
      <c r="C22" s="103">
        <f t="shared" ref="C22:I22" si="4">SUM(C10,C21)</f>
        <v>116105.81899999999</v>
      </c>
      <c r="D22" s="103">
        <f t="shared" si="4"/>
        <v>481933.37600000005</v>
      </c>
      <c r="E22" s="103">
        <f t="shared" si="4"/>
        <v>258436.80700000003</v>
      </c>
      <c r="F22" s="103">
        <f t="shared" si="4"/>
        <v>336837.49200000003</v>
      </c>
      <c r="G22" s="103">
        <f t="shared" si="4"/>
        <v>338866.60399999999</v>
      </c>
      <c r="H22" s="103">
        <f t="shared" si="4"/>
        <v>1329215.4390000002</v>
      </c>
      <c r="I22" s="103">
        <f t="shared" si="4"/>
        <v>3462411.0559999999</v>
      </c>
      <c r="J22" s="103">
        <f>SUM(J10,J21)</f>
        <v>1249347.176</v>
      </c>
      <c r="K22" s="104">
        <f>K10+K21</f>
        <v>258610.489</v>
      </c>
      <c r="L22" s="104">
        <f>L10+L21</f>
        <v>1534249.5929999999</v>
      </c>
      <c r="M22" s="104">
        <f>M10+M21</f>
        <v>636819.13600000006</v>
      </c>
      <c r="N22" s="104">
        <f>N10+N21</f>
        <v>3675343.057</v>
      </c>
      <c r="O22" s="101">
        <f>SUM(O10,O21)</f>
        <v>13888355.452</v>
      </c>
    </row>
    <row r="23" spans="1:15" ht="16.5" customHeight="1" x14ac:dyDescent="0.2">
      <c r="A23" s="106"/>
      <c r="B23" s="115"/>
      <c r="C23" s="130"/>
      <c r="D23" s="130"/>
      <c r="E23" s="131"/>
      <c r="F23" s="131"/>
      <c r="G23" s="131"/>
      <c r="H23" s="131"/>
      <c r="I23" s="131"/>
      <c r="J23" s="131"/>
      <c r="K23" s="131"/>
      <c r="L23" s="129"/>
      <c r="M23" s="129"/>
      <c r="N23" s="131"/>
      <c r="O23" s="116"/>
    </row>
    <row r="24" spans="1:15" x14ac:dyDescent="0.2">
      <c r="A24" s="69" t="s">
        <v>70</v>
      </c>
      <c r="B24" s="117"/>
      <c r="C24" s="117"/>
      <c r="D24" s="75"/>
      <c r="E24" s="118"/>
      <c r="F24" s="118"/>
      <c r="G24" s="118"/>
      <c r="H24" s="118"/>
      <c r="I24" s="119"/>
      <c r="J24" s="120"/>
      <c r="K24" s="120"/>
      <c r="L24" s="118"/>
      <c r="M24" s="118"/>
      <c r="N24" s="118"/>
      <c r="O24" s="121"/>
    </row>
    <row r="25" spans="1:15" x14ac:dyDescent="0.2">
      <c r="E25" s="122"/>
      <c r="F25" s="122"/>
      <c r="G25" s="122"/>
      <c r="H25" s="122"/>
      <c r="I25" s="122"/>
      <c r="J25" s="123"/>
      <c r="K25" s="123"/>
      <c r="L25" s="122"/>
      <c r="M25" s="122"/>
      <c r="N25" s="122"/>
      <c r="O25" s="122"/>
    </row>
    <row r="26" spans="1:15" x14ac:dyDescent="0.2">
      <c r="E26" s="122"/>
      <c r="F26" s="122"/>
      <c r="G26" s="122"/>
      <c r="H26" s="122"/>
      <c r="I26" s="122"/>
      <c r="J26" s="123"/>
      <c r="K26" s="123"/>
      <c r="L26" s="122"/>
      <c r="M26" s="122"/>
      <c r="N26" s="122"/>
      <c r="O26" s="122"/>
    </row>
    <row r="27" spans="1:15" x14ac:dyDescent="0.2">
      <c r="E27" s="122"/>
      <c r="F27" s="122"/>
      <c r="G27" s="122"/>
      <c r="H27" s="122"/>
      <c r="I27" s="122"/>
      <c r="J27" s="123"/>
      <c r="K27" s="123"/>
      <c r="L27" s="122"/>
      <c r="M27" s="122"/>
      <c r="N27" s="122"/>
      <c r="O27" s="122"/>
    </row>
    <row r="28" spans="1:15" x14ac:dyDescent="0.2">
      <c r="E28" s="122"/>
      <c r="F28" s="122"/>
      <c r="G28" s="122"/>
      <c r="H28" s="122"/>
      <c r="I28" s="122"/>
      <c r="J28" s="123"/>
      <c r="K28" s="123"/>
      <c r="L28" s="122"/>
      <c r="M28" s="122"/>
      <c r="N28" s="122"/>
      <c r="O28" s="122"/>
    </row>
    <row r="29" spans="1:15" x14ac:dyDescent="0.2">
      <c r="E29" s="122"/>
      <c r="F29" s="122"/>
      <c r="G29" s="122"/>
      <c r="H29" s="122"/>
      <c r="I29" s="122"/>
      <c r="J29" s="124"/>
      <c r="K29" s="124"/>
      <c r="L29" s="122"/>
      <c r="M29" s="122"/>
      <c r="N29" s="122"/>
      <c r="O29" s="122"/>
    </row>
    <row r="30" spans="1:15" x14ac:dyDescent="0.2">
      <c r="E30" s="122"/>
      <c r="F30" s="122"/>
      <c r="G30" s="122"/>
      <c r="H30" s="122"/>
      <c r="I30" s="122"/>
      <c r="J30" s="123"/>
      <c r="K30" s="123"/>
      <c r="L30" s="122"/>
      <c r="M30" s="122"/>
      <c r="N30" s="122"/>
      <c r="O30" s="122"/>
    </row>
    <row r="31" spans="1:15" x14ac:dyDescent="0.2">
      <c r="E31" s="122"/>
      <c r="F31" s="122"/>
      <c r="G31" s="122"/>
      <c r="H31" s="122"/>
      <c r="I31" s="122"/>
      <c r="J31" s="123"/>
      <c r="K31" s="123"/>
      <c r="L31" s="122"/>
      <c r="M31" s="122"/>
      <c r="N31" s="122"/>
      <c r="O31" s="122"/>
    </row>
    <row r="32" spans="1:15" x14ac:dyDescent="0.2">
      <c r="E32" s="122"/>
      <c r="F32" s="122"/>
      <c r="G32" s="122"/>
      <c r="H32" s="122"/>
      <c r="I32" s="122"/>
      <c r="J32" s="123"/>
      <c r="K32" s="123"/>
      <c r="L32" s="122"/>
      <c r="M32" s="122"/>
      <c r="N32" s="122"/>
      <c r="O32" s="122"/>
    </row>
    <row r="33" spans="5:15" x14ac:dyDescent="0.2">
      <c r="E33" s="122"/>
      <c r="F33" s="122"/>
      <c r="G33" s="122"/>
      <c r="H33" s="122"/>
      <c r="I33" s="122"/>
      <c r="J33" s="123"/>
      <c r="K33" s="123"/>
      <c r="L33" s="122"/>
      <c r="M33" s="122"/>
      <c r="N33" s="122"/>
      <c r="O33" s="122"/>
    </row>
    <row r="34" spans="5:15" x14ac:dyDescent="0.2">
      <c r="E34" s="122"/>
      <c r="F34" s="122"/>
      <c r="G34" s="122"/>
      <c r="H34" s="122"/>
      <c r="I34" s="122"/>
      <c r="J34" s="123"/>
      <c r="K34" s="123"/>
      <c r="L34" s="122"/>
      <c r="M34" s="122"/>
      <c r="N34" s="122"/>
      <c r="O34" s="122"/>
    </row>
    <row r="35" spans="5:15" x14ac:dyDescent="0.2">
      <c r="E35" s="122"/>
      <c r="F35" s="122"/>
      <c r="G35" s="122"/>
      <c r="H35" s="122"/>
      <c r="I35" s="122"/>
      <c r="J35" s="123"/>
      <c r="K35" s="123"/>
      <c r="L35" s="122"/>
      <c r="M35" s="122"/>
      <c r="N35" s="122"/>
      <c r="O35" s="122"/>
    </row>
  </sheetData>
  <mergeCells count="2">
    <mergeCell ref="A1:O1"/>
    <mergeCell ref="A2:O2"/>
  </mergeCells>
  <printOptions horizontalCentered="1"/>
  <pageMargins left="0.5" right="0.5" top="1" bottom="1" header="0.25" footer="0.25"/>
  <pageSetup paperSize="9" scale="5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workbookViewId="0">
      <pane xSplit="1" ySplit="4" topLeftCell="Q11" activePane="bottomRight" state="frozen"/>
      <selection activeCell="D27" sqref="D27"/>
      <selection pane="topRight" activeCell="D27" sqref="D27"/>
      <selection pane="bottomLeft" activeCell="D27" sqref="D27"/>
      <selection pane="bottomRight" activeCell="Q21" sqref="Q21"/>
    </sheetView>
  </sheetViews>
  <sheetFormatPr defaultRowHeight="12.75" x14ac:dyDescent="0.2"/>
  <cols>
    <col min="1" max="1" width="43.5703125" style="122" bestFit="1" customWidth="1"/>
    <col min="2" max="2" width="10.85546875" style="122" customWidth="1"/>
    <col min="3" max="3" width="4.5703125" style="122" hidden="1" customWidth="1"/>
    <col min="4" max="4" width="9.7109375" style="122" customWidth="1"/>
    <col min="5" max="5" width="10.140625" style="122" customWidth="1"/>
    <col min="6" max="7" width="10.140625" style="125" customWidth="1"/>
    <col min="8" max="8" width="3.7109375" style="125" hidden="1" customWidth="1"/>
    <col min="9" max="9" width="10" style="125" customWidth="1"/>
    <col min="10" max="10" width="10.42578125" style="125" customWidth="1"/>
    <col min="11" max="11" width="11.28515625" style="125" customWidth="1"/>
    <col min="12" max="12" width="11" style="126" customWidth="1"/>
    <col min="13" max="13" width="10.140625" style="126" customWidth="1"/>
    <col min="14" max="14" width="11" style="125" customWidth="1"/>
    <col min="15" max="15" width="9.7109375" style="125" customWidth="1"/>
    <col min="16" max="16" width="10.85546875" style="125" customWidth="1"/>
    <col min="17" max="17" width="14.85546875" style="127" customWidth="1"/>
    <col min="257" max="257" width="32.7109375" bestFit="1" customWidth="1"/>
    <col min="258" max="258" width="10.28515625" customWidth="1"/>
    <col min="259" max="259" width="0" hidden="1" customWidth="1"/>
    <col min="260" max="260" width="9.7109375" customWidth="1"/>
    <col min="261" max="263" width="10.140625" customWidth="1"/>
    <col min="264" max="264" width="0" hidden="1" customWidth="1"/>
    <col min="265" max="265" width="10" customWidth="1"/>
    <col min="266" max="266" width="10.42578125" customWidth="1"/>
    <col min="267" max="267" width="11.28515625" customWidth="1"/>
    <col min="268" max="268" width="11" customWidth="1"/>
    <col min="269" max="269" width="10.140625" customWidth="1"/>
    <col min="270" max="270" width="11" customWidth="1"/>
    <col min="271" max="271" width="9.7109375" customWidth="1"/>
    <col min="272" max="272" width="10.85546875" customWidth="1"/>
    <col min="273" max="273" width="14.85546875" customWidth="1"/>
    <col min="513" max="513" width="32.7109375" bestFit="1" customWidth="1"/>
    <col min="514" max="514" width="10.28515625" customWidth="1"/>
    <col min="515" max="515" width="0" hidden="1" customWidth="1"/>
    <col min="516" max="516" width="9.7109375" customWidth="1"/>
    <col min="517" max="519" width="10.140625" customWidth="1"/>
    <col min="520" max="520" width="0" hidden="1" customWidth="1"/>
    <col min="521" max="521" width="10" customWidth="1"/>
    <col min="522" max="522" width="10.42578125" customWidth="1"/>
    <col min="523" max="523" width="11.28515625" customWidth="1"/>
    <col min="524" max="524" width="11" customWidth="1"/>
    <col min="525" max="525" width="10.140625" customWidth="1"/>
    <col min="526" max="526" width="11" customWidth="1"/>
    <col min="527" max="527" width="9.7109375" customWidth="1"/>
    <col min="528" max="528" width="10.85546875" customWidth="1"/>
    <col min="529" max="529" width="14.85546875" customWidth="1"/>
    <col min="769" max="769" width="32.7109375" bestFit="1" customWidth="1"/>
    <col min="770" max="770" width="10.28515625" customWidth="1"/>
    <col min="771" max="771" width="0" hidden="1" customWidth="1"/>
    <col min="772" max="772" width="9.7109375" customWidth="1"/>
    <col min="773" max="775" width="10.140625" customWidth="1"/>
    <col min="776" max="776" width="0" hidden="1" customWidth="1"/>
    <col min="777" max="777" width="10" customWidth="1"/>
    <col min="778" max="778" width="10.42578125" customWidth="1"/>
    <col min="779" max="779" width="11.28515625" customWidth="1"/>
    <col min="780" max="780" width="11" customWidth="1"/>
    <col min="781" max="781" width="10.140625" customWidth="1"/>
    <col min="782" max="782" width="11" customWidth="1"/>
    <col min="783" max="783" width="9.7109375" customWidth="1"/>
    <col min="784" max="784" width="10.85546875" customWidth="1"/>
    <col min="785" max="785" width="14.85546875" customWidth="1"/>
    <col min="1025" max="1025" width="32.7109375" bestFit="1" customWidth="1"/>
    <col min="1026" max="1026" width="10.28515625" customWidth="1"/>
    <col min="1027" max="1027" width="0" hidden="1" customWidth="1"/>
    <col min="1028" max="1028" width="9.7109375" customWidth="1"/>
    <col min="1029" max="1031" width="10.140625" customWidth="1"/>
    <col min="1032" max="1032" width="0" hidden="1" customWidth="1"/>
    <col min="1033" max="1033" width="10" customWidth="1"/>
    <col min="1034" max="1034" width="10.42578125" customWidth="1"/>
    <col min="1035" max="1035" width="11.28515625" customWidth="1"/>
    <col min="1036" max="1036" width="11" customWidth="1"/>
    <col min="1037" max="1037" width="10.140625" customWidth="1"/>
    <col min="1038" max="1038" width="11" customWidth="1"/>
    <col min="1039" max="1039" width="9.7109375" customWidth="1"/>
    <col min="1040" max="1040" width="10.85546875" customWidth="1"/>
    <col min="1041" max="1041" width="14.85546875" customWidth="1"/>
    <col min="1281" max="1281" width="32.7109375" bestFit="1" customWidth="1"/>
    <col min="1282" max="1282" width="10.28515625" customWidth="1"/>
    <col min="1283" max="1283" width="0" hidden="1" customWidth="1"/>
    <col min="1284" max="1284" width="9.7109375" customWidth="1"/>
    <col min="1285" max="1287" width="10.140625" customWidth="1"/>
    <col min="1288" max="1288" width="0" hidden="1" customWidth="1"/>
    <col min="1289" max="1289" width="10" customWidth="1"/>
    <col min="1290" max="1290" width="10.42578125" customWidth="1"/>
    <col min="1291" max="1291" width="11.28515625" customWidth="1"/>
    <col min="1292" max="1292" width="11" customWidth="1"/>
    <col min="1293" max="1293" width="10.140625" customWidth="1"/>
    <col min="1294" max="1294" width="11" customWidth="1"/>
    <col min="1295" max="1295" width="9.7109375" customWidth="1"/>
    <col min="1296" max="1296" width="10.85546875" customWidth="1"/>
    <col min="1297" max="1297" width="14.85546875" customWidth="1"/>
    <col min="1537" max="1537" width="32.7109375" bestFit="1" customWidth="1"/>
    <col min="1538" max="1538" width="10.28515625" customWidth="1"/>
    <col min="1539" max="1539" width="0" hidden="1" customWidth="1"/>
    <col min="1540" max="1540" width="9.7109375" customWidth="1"/>
    <col min="1541" max="1543" width="10.140625" customWidth="1"/>
    <col min="1544" max="1544" width="0" hidden="1" customWidth="1"/>
    <col min="1545" max="1545" width="10" customWidth="1"/>
    <col min="1546" max="1546" width="10.42578125" customWidth="1"/>
    <col min="1547" max="1547" width="11.28515625" customWidth="1"/>
    <col min="1548" max="1548" width="11" customWidth="1"/>
    <col min="1549" max="1549" width="10.140625" customWidth="1"/>
    <col min="1550" max="1550" width="11" customWidth="1"/>
    <col min="1551" max="1551" width="9.7109375" customWidth="1"/>
    <col min="1552" max="1552" width="10.85546875" customWidth="1"/>
    <col min="1553" max="1553" width="14.85546875" customWidth="1"/>
    <col min="1793" max="1793" width="32.7109375" bestFit="1" customWidth="1"/>
    <col min="1794" max="1794" width="10.28515625" customWidth="1"/>
    <col min="1795" max="1795" width="0" hidden="1" customWidth="1"/>
    <col min="1796" max="1796" width="9.7109375" customWidth="1"/>
    <col min="1797" max="1799" width="10.140625" customWidth="1"/>
    <col min="1800" max="1800" width="0" hidden="1" customWidth="1"/>
    <col min="1801" max="1801" width="10" customWidth="1"/>
    <col min="1802" max="1802" width="10.42578125" customWidth="1"/>
    <col min="1803" max="1803" width="11.28515625" customWidth="1"/>
    <col min="1804" max="1804" width="11" customWidth="1"/>
    <col min="1805" max="1805" width="10.140625" customWidth="1"/>
    <col min="1806" max="1806" width="11" customWidth="1"/>
    <col min="1807" max="1807" width="9.7109375" customWidth="1"/>
    <col min="1808" max="1808" width="10.85546875" customWidth="1"/>
    <col min="1809" max="1809" width="14.85546875" customWidth="1"/>
    <col min="2049" max="2049" width="32.7109375" bestFit="1" customWidth="1"/>
    <col min="2050" max="2050" width="10.28515625" customWidth="1"/>
    <col min="2051" max="2051" width="0" hidden="1" customWidth="1"/>
    <col min="2052" max="2052" width="9.7109375" customWidth="1"/>
    <col min="2053" max="2055" width="10.140625" customWidth="1"/>
    <col min="2056" max="2056" width="0" hidden="1" customWidth="1"/>
    <col min="2057" max="2057" width="10" customWidth="1"/>
    <col min="2058" max="2058" width="10.42578125" customWidth="1"/>
    <col min="2059" max="2059" width="11.28515625" customWidth="1"/>
    <col min="2060" max="2060" width="11" customWidth="1"/>
    <col min="2061" max="2061" width="10.140625" customWidth="1"/>
    <col min="2062" max="2062" width="11" customWidth="1"/>
    <col min="2063" max="2063" width="9.7109375" customWidth="1"/>
    <col min="2064" max="2064" width="10.85546875" customWidth="1"/>
    <col min="2065" max="2065" width="14.85546875" customWidth="1"/>
    <col min="2305" max="2305" width="32.7109375" bestFit="1" customWidth="1"/>
    <col min="2306" max="2306" width="10.28515625" customWidth="1"/>
    <col min="2307" max="2307" width="0" hidden="1" customWidth="1"/>
    <col min="2308" max="2308" width="9.7109375" customWidth="1"/>
    <col min="2309" max="2311" width="10.140625" customWidth="1"/>
    <col min="2312" max="2312" width="0" hidden="1" customWidth="1"/>
    <col min="2313" max="2313" width="10" customWidth="1"/>
    <col min="2314" max="2314" width="10.42578125" customWidth="1"/>
    <col min="2315" max="2315" width="11.28515625" customWidth="1"/>
    <col min="2316" max="2316" width="11" customWidth="1"/>
    <col min="2317" max="2317" width="10.140625" customWidth="1"/>
    <col min="2318" max="2318" width="11" customWidth="1"/>
    <col min="2319" max="2319" width="9.7109375" customWidth="1"/>
    <col min="2320" max="2320" width="10.85546875" customWidth="1"/>
    <col min="2321" max="2321" width="14.85546875" customWidth="1"/>
    <col min="2561" max="2561" width="32.7109375" bestFit="1" customWidth="1"/>
    <col min="2562" max="2562" width="10.28515625" customWidth="1"/>
    <col min="2563" max="2563" width="0" hidden="1" customWidth="1"/>
    <col min="2564" max="2564" width="9.7109375" customWidth="1"/>
    <col min="2565" max="2567" width="10.140625" customWidth="1"/>
    <col min="2568" max="2568" width="0" hidden="1" customWidth="1"/>
    <col min="2569" max="2569" width="10" customWidth="1"/>
    <col min="2570" max="2570" width="10.42578125" customWidth="1"/>
    <col min="2571" max="2571" width="11.28515625" customWidth="1"/>
    <col min="2572" max="2572" width="11" customWidth="1"/>
    <col min="2573" max="2573" width="10.140625" customWidth="1"/>
    <col min="2574" max="2574" width="11" customWidth="1"/>
    <col min="2575" max="2575" width="9.7109375" customWidth="1"/>
    <col min="2576" max="2576" width="10.85546875" customWidth="1"/>
    <col min="2577" max="2577" width="14.85546875" customWidth="1"/>
    <col min="2817" max="2817" width="32.7109375" bestFit="1" customWidth="1"/>
    <col min="2818" max="2818" width="10.28515625" customWidth="1"/>
    <col min="2819" max="2819" width="0" hidden="1" customWidth="1"/>
    <col min="2820" max="2820" width="9.7109375" customWidth="1"/>
    <col min="2821" max="2823" width="10.140625" customWidth="1"/>
    <col min="2824" max="2824" width="0" hidden="1" customWidth="1"/>
    <col min="2825" max="2825" width="10" customWidth="1"/>
    <col min="2826" max="2826" width="10.42578125" customWidth="1"/>
    <col min="2827" max="2827" width="11.28515625" customWidth="1"/>
    <col min="2828" max="2828" width="11" customWidth="1"/>
    <col min="2829" max="2829" width="10.140625" customWidth="1"/>
    <col min="2830" max="2830" width="11" customWidth="1"/>
    <col min="2831" max="2831" width="9.7109375" customWidth="1"/>
    <col min="2832" max="2832" width="10.85546875" customWidth="1"/>
    <col min="2833" max="2833" width="14.85546875" customWidth="1"/>
    <col min="3073" max="3073" width="32.7109375" bestFit="1" customWidth="1"/>
    <col min="3074" max="3074" width="10.28515625" customWidth="1"/>
    <col min="3075" max="3075" width="0" hidden="1" customWidth="1"/>
    <col min="3076" max="3076" width="9.7109375" customWidth="1"/>
    <col min="3077" max="3079" width="10.140625" customWidth="1"/>
    <col min="3080" max="3080" width="0" hidden="1" customWidth="1"/>
    <col min="3081" max="3081" width="10" customWidth="1"/>
    <col min="3082" max="3082" width="10.42578125" customWidth="1"/>
    <col min="3083" max="3083" width="11.28515625" customWidth="1"/>
    <col min="3084" max="3084" width="11" customWidth="1"/>
    <col min="3085" max="3085" width="10.140625" customWidth="1"/>
    <col min="3086" max="3086" width="11" customWidth="1"/>
    <col min="3087" max="3087" width="9.7109375" customWidth="1"/>
    <col min="3088" max="3088" width="10.85546875" customWidth="1"/>
    <col min="3089" max="3089" width="14.85546875" customWidth="1"/>
    <col min="3329" max="3329" width="32.7109375" bestFit="1" customWidth="1"/>
    <col min="3330" max="3330" width="10.28515625" customWidth="1"/>
    <col min="3331" max="3331" width="0" hidden="1" customWidth="1"/>
    <col min="3332" max="3332" width="9.7109375" customWidth="1"/>
    <col min="3333" max="3335" width="10.140625" customWidth="1"/>
    <col min="3336" max="3336" width="0" hidden="1" customWidth="1"/>
    <col min="3337" max="3337" width="10" customWidth="1"/>
    <col min="3338" max="3338" width="10.42578125" customWidth="1"/>
    <col min="3339" max="3339" width="11.28515625" customWidth="1"/>
    <col min="3340" max="3340" width="11" customWidth="1"/>
    <col min="3341" max="3341" width="10.140625" customWidth="1"/>
    <col min="3342" max="3342" width="11" customWidth="1"/>
    <col min="3343" max="3343" width="9.7109375" customWidth="1"/>
    <col min="3344" max="3344" width="10.85546875" customWidth="1"/>
    <col min="3345" max="3345" width="14.85546875" customWidth="1"/>
    <col min="3585" max="3585" width="32.7109375" bestFit="1" customWidth="1"/>
    <col min="3586" max="3586" width="10.28515625" customWidth="1"/>
    <col min="3587" max="3587" width="0" hidden="1" customWidth="1"/>
    <col min="3588" max="3588" width="9.7109375" customWidth="1"/>
    <col min="3589" max="3591" width="10.140625" customWidth="1"/>
    <col min="3592" max="3592" width="0" hidden="1" customWidth="1"/>
    <col min="3593" max="3593" width="10" customWidth="1"/>
    <col min="3594" max="3594" width="10.42578125" customWidth="1"/>
    <col min="3595" max="3595" width="11.28515625" customWidth="1"/>
    <col min="3596" max="3596" width="11" customWidth="1"/>
    <col min="3597" max="3597" width="10.140625" customWidth="1"/>
    <col min="3598" max="3598" width="11" customWidth="1"/>
    <col min="3599" max="3599" width="9.7109375" customWidth="1"/>
    <col min="3600" max="3600" width="10.85546875" customWidth="1"/>
    <col min="3601" max="3601" width="14.85546875" customWidth="1"/>
    <col min="3841" max="3841" width="32.7109375" bestFit="1" customWidth="1"/>
    <col min="3842" max="3842" width="10.28515625" customWidth="1"/>
    <col min="3843" max="3843" width="0" hidden="1" customWidth="1"/>
    <col min="3844" max="3844" width="9.7109375" customWidth="1"/>
    <col min="3845" max="3847" width="10.140625" customWidth="1"/>
    <col min="3848" max="3848" width="0" hidden="1" customWidth="1"/>
    <col min="3849" max="3849" width="10" customWidth="1"/>
    <col min="3850" max="3850" width="10.42578125" customWidth="1"/>
    <col min="3851" max="3851" width="11.28515625" customWidth="1"/>
    <col min="3852" max="3852" width="11" customWidth="1"/>
    <col min="3853" max="3853" width="10.140625" customWidth="1"/>
    <col min="3854" max="3854" width="11" customWidth="1"/>
    <col min="3855" max="3855" width="9.7109375" customWidth="1"/>
    <col min="3856" max="3856" width="10.85546875" customWidth="1"/>
    <col min="3857" max="3857" width="14.85546875" customWidth="1"/>
    <col min="4097" max="4097" width="32.7109375" bestFit="1" customWidth="1"/>
    <col min="4098" max="4098" width="10.28515625" customWidth="1"/>
    <col min="4099" max="4099" width="0" hidden="1" customWidth="1"/>
    <col min="4100" max="4100" width="9.7109375" customWidth="1"/>
    <col min="4101" max="4103" width="10.140625" customWidth="1"/>
    <col min="4104" max="4104" width="0" hidden="1" customWidth="1"/>
    <col min="4105" max="4105" width="10" customWidth="1"/>
    <col min="4106" max="4106" width="10.42578125" customWidth="1"/>
    <col min="4107" max="4107" width="11.28515625" customWidth="1"/>
    <col min="4108" max="4108" width="11" customWidth="1"/>
    <col min="4109" max="4109" width="10.140625" customWidth="1"/>
    <col min="4110" max="4110" width="11" customWidth="1"/>
    <col min="4111" max="4111" width="9.7109375" customWidth="1"/>
    <col min="4112" max="4112" width="10.85546875" customWidth="1"/>
    <col min="4113" max="4113" width="14.85546875" customWidth="1"/>
    <col min="4353" max="4353" width="32.7109375" bestFit="1" customWidth="1"/>
    <col min="4354" max="4354" width="10.28515625" customWidth="1"/>
    <col min="4355" max="4355" width="0" hidden="1" customWidth="1"/>
    <col min="4356" max="4356" width="9.7109375" customWidth="1"/>
    <col min="4357" max="4359" width="10.140625" customWidth="1"/>
    <col min="4360" max="4360" width="0" hidden="1" customWidth="1"/>
    <col min="4361" max="4361" width="10" customWidth="1"/>
    <col min="4362" max="4362" width="10.42578125" customWidth="1"/>
    <col min="4363" max="4363" width="11.28515625" customWidth="1"/>
    <col min="4364" max="4364" width="11" customWidth="1"/>
    <col min="4365" max="4365" width="10.140625" customWidth="1"/>
    <col min="4366" max="4366" width="11" customWidth="1"/>
    <col min="4367" max="4367" width="9.7109375" customWidth="1"/>
    <col min="4368" max="4368" width="10.85546875" customWidth="1"/>
    <col min="4369" max="4369" width="14.85546875" customWidth="1"/>
    <col min="4609" max="4609" width="32.7109375" bestFit="1" customWidth="1"/>
    <col min="4610" max="4610" width="10.28515625" customWidth="1"/>
    <col min="4611" max="4611" width="0" hidden="1" customWidth="1"/>
    <col min="4612" max="4612" width="9.7109375" customWidth="1"/>
    <col min="4613" max="4615" width="10.140625" customWidth="1"/>
    <col min="4616" max="4616" width="0" hidden="1" customWidth="1"/>
    <col min="4617" max="4617" width="10" customWidth="1"/>
    <col min="4618" max="4618" width="10.42578125" customWidth="1"/>
    <col min="4619" max="4619" width="11.28515625" customWidth="1"/>
    <col min="4620" max="4620" width="11" customWidth="1"/>
    <col min="4621" max="4621" width="10.140625" customWidth="1"/>
    <col min="4622" max="4622" width="11" customWidth="1"/>
    <col min="4623" max="4623" width="9.7109375" customWidth="1"/>
    <col min="4624" max="4624" width="10.85546875" customWidth="1"/>
    <col min="4625" max="4625" width="14.85546875" customWidth="1"/>
    <col min="4865" max="4865" width="32.7109375" bestFit="1" customWidth="1"/>
    <col min="4866" max="4866" width="10.28515625" customWidth="1"/>
    <col min="4867" max="4867" width="0" hidden="1" customWidth="1"/>
    <col min="4868" max="4868" width="9.7109375" customWidth="1"/>
    <col min="4869" max="4871" width="10.140625" customWidth="1"/>
    <col min="4872" max="4872" width="0" hidden="1" customWidth="1"/>
    <col min="4873" max="4873" width="10" customWidth="1"/>
    <col min="4874" max="4874" width="10.42578125" customWidth="1"/>
    <col min="4875" max="4875" width="11.28515625" customWidth="1"/>
    <col min="4876" max="4876" width="11" customWidth="1"/>
    <col min="4877" max="4877" width="10.140625" customWidth="1"/>
    <col min="4878" max="4878" width="11" customWidth="1"/>
    <col min="4879" max="4879" width="9.7109375" customWidth="1"/>
    <col min="4880" max="4880" width="10.85546875" customWidth="1"/>
    <col min="4881" max="4881" width="14.85546875" customWidth="1"/>
    <col min="5121" max="5121" width="32.7109375" bestFit="1" customWidth="1"/>
    <col min="5122" max="5122" width="10.28515625" customWidth="1"/>
    <col min="5123" max="5123" width="0" hidden="1" customWidth="1"/>
    <col min="5124" max="5124" width="9.7109375" customWidth="1"/>
    <col min="5125" max="5127" width="10.140625" customWidth="1"/>
    <col min="5128" max="5128" width="0" hidden="1" customWidth="1"/>
    <col min="5129" max="5129" width="10" customWidth="1"/>
    <col min="5130" max="5130" width="10.42578125" customWidth="1"/>
    <col min="5131" max="5131" width="11.28515625" customWidth="1"/>
    <col min="5132" max="5132" width="11" customWidth="1"/>
    <col min="5133" max="5133" width="10.140625" customWidth="1"/>
    <col min="5134" max="5134" width="11" customWidth="1"/>
    <col min="5135" max="5135" width="9.7109375" customWidth="1"/>
    <col min="5136" max="5136" width="10.85546875" customWidth="1"/>
    <col min="5137" max="5137" width="14.85546875" customWidth="1"/>
    <col min="5377" max="5377" width="32.7109375" bestFit="1" customWidth="1"/>
    <col min="5378" max="5378" width="10.28515625" customWidth="1"/>
    <col min="5379" max="5379" width="0" hidden="1" customWidth="1"/>
    <col min="5380" max="5380" width="9.7109375" customWidth="1"/>
    <col min="5381" max="5383" width="10.140625" customWidth="1"/>
    <col min="5384" max="5384" width="0" hidden="1" customWidth="1"/>
    <col min="5385" max="5385" width="10" customWidth="1"/>
    <col min="5386" max="5386" width="10.42578125" customWidth="1"/>
    <col min="5387" max="5387" width="11.28515625" customWidth="1"/>
    <col min="5388" max="5388" width="11" customWidth="1"/>
    <col min="5389" max="5389" width="10.140625" customWidth="1"/>
    <col min="5390" max="5390" width="11" customWidth="1"/>
    <col min="5391" max="5391" width="9.7109375" customWidth="1"/>
    <col min="5392" max="5392" width="10.85546875" customWidth="1"/>
    <col min="5393" max="5393" width="14.85546875" customWidth="1"/>
    <col min="5633" max="5633" width="32.7109375" bestFit="1" customWidth="1"/>
    <col min="5634" max="5634" width="10.28515625" customWidth="1"/>
    <col min="5635" max="5635" width="0" hidden="1" customWidth="1"/>
    <col min="5636" max="5636" width="9.7109375" customWidth="1"/>
    <col min="5637" max="5639" width="10.140625" customWidth="1"/>
    <col min="5640" max="5640" width="0" hidden="1" customWidth="1"/>
    <col min="5641" max="5641" width="10" customWidth="1"/>
    <col min="5642" max="5642" width="10.42578125" customWidth="1"/>
    <col min="5643" max="5643" width="11.28515625" customWidth="1"/>
    <col min="5644" max="5644" width="11" customWidth="1"/>
    <col min="5645" max="5645" width="10.140625" customWidth="1"/>
    <col min="5646" max="5646" width="11" customWidth="1"/>
    <col min="5647" max="5647" width="9.7109375" customWidth="1"/>
    <col min="5648" max="5648" width="10.85546875" customWidth="1"/>
    <col min="5649" max="5649" width="14.85546875" customWidth="1"/>
    <col min="5889" max="5889" width="32.7109375" bestFit="1" customWidth="1"/>
    <col min="5890" max="5890" width="10.28515625" customWidth="1"/>
    <col min="5891" max="5891" width="0" hidden="1" customWidth="1"/>
    <col min="5892" max="5892" width="9.7109375" customWidth="1"/>
    <col min="5893" max="5895" width="10.140625" customWidth="1"/>
    <col min="5896" max="5896" width="0" hidden="1" customWidth="1"/>
    <col min="5897" max="5897" width="10" customWidth="1"/>
    <col min="5898" max="5898" width="10.42578125" customWidth="1"/>
    <col min="5899" max="5899" width="11.28515625" customWidth="1"/>
    <col min="5900" max="5900" width="11" customWidth="1"/>
    <col min="5901" max="5901" width="10.140625" customWidth="1"/>
    <col min="5902" max="5902" width="11" customWidth="1"/>
    <col min="5903" max="5903" width="9.7109375" customWidth="1"/>
    <col min="5904" max="5904" width="10.85546875" customWidth="1"/>
    <col min="5905" max="5905" width="14.85546875" customWidth="1"/>
    <col min="6145" max="6145" width="32.7109375" bestFit="1" customWidth="1"/>
    <col min="6146" max="6146" width="10.28515625" customWidth="1"/>
    <col min="6147" max="6147" width="0" hidden="1" customWidth="1"/>
    <col min="6148" max="6148" width="9.7109375" customWidth="1"/>
    <col min="6149" max="6151" width="10.140625" customWidth="1"/>
    <col min="6152" max="6152" width="0" hidden="1" customWidth="1"/>
    <col min="6153" max="6153" width="10" customWidth="1"/>
    <col min="6154" max="6154" width="10.42578125" customWidth="1"/>
    <col min="6155" max="6155" width="11.28515625" customWidth="1"/>
    <col min="6156" max="6156" width="11" customWidth="1"/>
    <col min="6157" max="6157" width="10.140625" customWidth="1"/>
    <col min="6158" max="6158" width="11" customWidth="1"/>
    <col min="6159" max="6159" width="9.7109375" customWidth="1"/>
    <col min="6160" max="6160" width="10.85546875" customWidth="1"/>
    <col min="6161" max="6161" width="14.85546875" customWidth="1"/>
    <col min="6401" max="6401" width="32.7109375" bestFit="1" customWidth="1"/>
    <col min="6402" max="6402" width="10.28515625" customWidth="1"/>
    <col min="6403" max="6403" width="0" hidden="1" customWidth="1"/>
    <col min="6404" max="6404" width="9.7109375" customWidth="1"/>
    <col min="6405" max="6407" width="10.140625" customWidth="1"/>
    <col min="6408" max="6408" width="0" hidden="1" customWidth="1"/>
    <col min="6409" max="6409" width="10" customWidth="1"/>
    <col min="6410" max="6410" width="10.42578125" customWidth="1"/>
    <col min="6411" max="6411" width="11.28515625" customWidth="1"/>
    <col min="6412" max="6412" width="11" customWidth="1"/>
    <col min="6413" max="6413" width="10.140625" customWidth="1"/>
    <col min="6414" max="6414" width="11" customWidth="1"/>
    <col min="6415" max="6415" width="9.7109375" customWidth="1"/>
    <col min="6416" max="6416" width="10.85546875" customWidth="1"/>
    <col min="6417" max="6417" width="14.85546875" customWidth="1"/>
    <col min="6657" max="6657" width="32.7109375" bestFit="1" customWidth="1"/>
    <col min="6658" max="6658" width="10.28515625" customWidth="1"/>
    <col min="6659" max="6659" width="0" hidden="1" customWidth="1"/>
    <col min="6660" max="6660" width="9.7109375" customWidth="1"/>
    <col min="6661" max="6663" width="10.140625" customWidth="1"/>
    <col min="6664" max="6664" width="0" hidden="1" customWidth="1"/>
    <col min="6665" max="6665" width="10" customWidth="1"/>
    <col min="6666" max="6666" width="10.42578125" customWidth="1"/>
    <col min="6667" max="6667" width="11.28515625" customWidth="1"/>
    <col min="6668" max="6668" width="11" customWidth="1"/>
    <col min="6669" max="6669" width="10.140625" customWidth="1"/>
    <col min="6670" max="6670" width="11" customWidth="1"/>
    <col min="6671" max="6671" width="9.7109375" customWidth="1"/>
    <col min="6672" max="6672" width="10.85546875" customWidth="1"/>
    <col min="6673" max="6673" width="14.85546875" customWidth="1"/>
    <col min="6913" max="6913" width="32.7109375" bestFit="1" customWidth="1"/>
    <col min="6914" max="6914" width="10.28515625" customWidth="1"/>
    <col min="6915" max="6915" width="0" hidden="1" customWidth="1"/>
    <col min="6916" max="6916" width="9.7109375" customWidth="1"/>
    <col min="6917" max="6919" width="10.140625" customWidth="1"/>
    <col min="6920" max="6920" width="0" hidden="1" customWidth="1"/>
    <col min="6921" max="6921" width="10" customWidth="1"/>
    <col min="6922" max="6922" width="10.42578125" customWidth="1"/>
    <col min="6923" max="6923" width="11.28515625" customWidth="1"/>
    <col min="6924" max="6924" width="11" customWidth="1"/>
    <col min="6925" max="6925" width="10.140625" customWidth="1"/>
    <col min="6926" max="6926" width="11" customWidth="1"/>
    <col min="6927" max="6927" width="9.7109375" customWidth="1"/>
    <col min="6928" max="6928" width="10.85546875" customWidth="1"/>
    <col min="6929" max="6929" width="14.85546875" customWidth="1"/>
    <col min="7169" max="7169" width="32.7109375" bestFit="1" customWidth="1"/>
    <col min="7170" max="7170" width="10.28515625" customWidth="1"/>
    <col min="7171" max="7171" width="0" hidden="1" customWidth="1"/>
    <col min="7172" max="7172" width="9.7109375" customWidth="1"/>
    <col min="7173" max="7175" width="10.140625" customWidth="1"/>
    <col min="7176" max="7176" width="0" hidden="1" customWidth="1"/>
    <col min="7177" max="7177" width="10" customWidth="1"/>
    <col min="7178" max="7178" width="10.42578125" customWidth="1"/>
    <col min="7179" max="7179" width="11.28515625" customWidth="1"/>
    <col min="7180" max="7180" width="11" customWidth="1"/>
    <col min="7181" max="7181" width="10.140625" customWidth="1"/>
    <col min="7182" max="7182" width="11" customWidth="1"/>
    <col min="7183" max="7183" width="9.7109375" customWidth="1"/>
    <col min="7184" max="7184" width="10.85546875" customWidth="1"/>
    <col min="7185" max="7185" width="14.85546875" customWidth="1"/>
    <col min="7425" max="7425" width="32.7109375" bestFit="1" customWidth="1"/>
    <col min="7426" max="7426" width="10.28515625" customWidth="1"/>
    <col min="7427" max="7427" width="0" hidden="1" customWidth="1"/>
    <col min="7428" max="7428" width="9.7109375" customWidth="1"/>
    <col min="7429" max="7431" width="10.140625" customWidth="1"/>
    <col min="7432" max="7432" width="0" hidden="1" customWidth="1"/>
    <col min="7433" max="7433" width="10" customWidth="1"/>
    <col min="7434" max="7434" width="10.42578125" customWidth="1"/>
    <col min="7435" max="7435" width="11.28515625" customWidth="1"/>
    <col min="7436" max="7436" width="11" customWidth="1"/>
    <col min="7437" max="7437" width="10.140625" customWidth="1"/>
    <col min="7438" max="7438" width="11" customWidth="1"/>
    <col min="7439" max="7439" width="9.7109375" customWidth="1"/>
    <col min="7440" max="7440" width="10.85546875" customWidth="1"/>
    <col min="7441" max="7441" width="14.85546875" customWidth="1"/>
    <col min="7681" max="7681" width="32.7109375" bestFit="1" customWidth="1"/>
    <col min="7682" max="7682" width="10.28515625" customWidth="1"/>
    <col min="7683" max="7683" width="0" hidden="1" customWidth="1"/>
    <col min="7684" max="7684" width="9.7109375" customWidth="1"/>
    <col min="7685" max="7687" width="10.140625" customWidth="1"/>
    <col min="7688" max="7688" width="0" hidden="1" customWidth="1"/>
    <col min="7689" max="7689" width="10" customWidth="1"/>
    <col min="7690" max="7690" width="10.42578125" customWidth="1"/>
    <col min="7691" max="7691" width="11.28515625" customWidth="1"/>
    <col min="7692" max="7692" width="11" customWidth="1"/>
    <col min="7693" max="7693" width="10.140625" customWidth="1"/>
    <col min="7694" max="7694" width="11" customWidth="1"/>
    <col min="7695" max="7695" width="9.7109375" customWidth="1"/>
    <col min="7696" max="7696" width="10.85546875" customWidth="1"/>
    <col min="7697" max="7697" width="14.85546875" customWidth="1"/>
    <col min="7937" max="7937" width="32.7109375" bestFit="1" customWidth="1"/>
    <col min="7938" max="7938" width="10.28515625" customWidth="1"/>
    <col min="7939" max="7939" width="0" hidden="1" customWidth="1"/>
    <col min="7940" max="7940" width="9.7109375" customWidth="1"/>
    <col min="7941" max="7943" width="10.140625" customWidth="1"/>
    <col min="7944" max="7944" width="0" hidden="1" customWidth="1"/>
    <col min="7945" max="7945" width="10" customWidth="1"/>
    <col min="7946" max="7946" width="10.42578125" customWidth="1"/>
    <col min="7947" max="7947" width="11.28515625" customWidth="1"/>
    <col min="7948" max="7948" width="11" customWidth="1"/>
    <col min="7949" max="7949" width="10.140625" customWidth="1"/>
    <col min="7950" max="7950" width="11" customWidth="1"/>
    <col min="7951" max="7951" width="9.7109375" customWidth="1"/>
    <col min="7952" max="7952" width="10.85546875" customWidth="1"/>
    <col min="7953" max="7953" width="14.85546875" customWidth="1"/>
    <col min="8193" max="8193" width="32.7109375" bestFit="1" customWidth="1"/>
    <col min="8194" max="8194" width="10.28515625" customWidth="1"/>
    <col min="8195" max="8195" width="0" hidden="1" customWidth="1"/>
    <col min="8196" max="8196" width="9.7109375" customWidth="1"/>
    <col min="8197" max="8199" width="10.140625" customWidth="1"/>
    <col min="8200" max="8200" width="0" hidden="1" customWidth="1"/>
    <col min="8201" max="8201" width="10" customWidth="1"/>
    <col min="8202" max="8202" width="10.42578125" customWidth="1"/>
    <col min="8203" max="8203" width="11.28515625" customWidth="1"/>
    <col min="8204" max="8204" width="11" customWidth="1"/>
    <col min="8205" max="8205" width="10.140625" customWidth="1"/>
    <col min="8206" max="8206" width="11" customWidth="1"/>
    <col min="8207" max="8207" width="9.7109375" customWidth="1"/>
    <col min="8208" max="8208" width="10.85546875" customWidth="1"/>
    <col min="8209" max="8209" width="14.85546875" customWidth="1"/>
    <col min="8449" max="8449" width="32.7109375" bestFit="1" customWidth="1"/>
    <col min="8450" max="8450" width="10.28515625" customWidth="1"/>
    <col min="8451" max="8451" width="0" hidden="1" customWidth="1"/>
    <col min="8452" max="8452" width="9.7109375" customWidth="1"/>
    <col min="8453" max="8455" width="10.140625" customWidth="1"/>
    <col min="8456" max="8456" width="0" hidden="1" customWidth="1"/>
    <col min="8457" max="8457" width="10" customWidth="1"/>
    <col min="8458" max="8458" width="10.42578125" customWidth="1"/>
    <col min="8459" max="8459" width="11.28515625" customWidth="1"/>
    <col min="8460" max="8460" width="11" customWidth="1"/>
    <col min="8461" max="8461" width="10.140625" customWidth="1"/>
    <col min="8462" max="8462" width="11" customWidth="1"/>
    <col min="8463" max="8463" width="9.7109375" customWidth="1"/>
    <col min="8464" max="8464" width="10.85546875" customWidth="1"/>
    <col min="8465" max="8465" width="14.85546875" customWidth="1"/>
    <col min="8705" max="8705" width="32.7109375" bestFit="1" customWidth="1"/>
    <col min="8706" max="8706" width="10.28515625" customWidth="1"/>
    <col min="8707" max="8707" width="0" hidden="1" customWidth="1"/>
    <col min="8708" max="8708" width="9.7109375" customWidth="1"/>
    <col min="8709" max="8711" width="10.140625" customWidth="1"/>
    <col min="8712" max="8712" width="0" hidden="1" customWidth="1"/>
    <col min="8713" max="8713" width="10" customWidth="1"/>
    <col min="8714" max="8714" width="10.42578125" customWidth="1"/>
    <col min="8715" max="8715" width="11.28515625" customWidth="1"/>
    <col min="8716" max="8716" width="11" customWidth="1"/>
    <col min="8717" max="8717" width="10.140625" customWidth="1"/>
    <col min="8718" max="8718" width="11" customWidth="1"/>
    <col min="8719" max="8719" width="9.7109375" customWidth="1"/>
    <col min="8720" max="8720" width="10.85546875" customWidth="1"/>
    <col min="8721" max="8721" width="14.85546875" customWidth="1"/>
    <col min="8961" max="8961" width="32.7109375" bestFit="1" customWidth="1"/>
    <col min="8962" max="8962" width="10.28515625" customWidth="1"/>
    <col min="8963" max="8963" width="0" hidden="1" customWidth="1"/>
    <col min="8964" max="8964" width="9.7109375" customWidth="1"/>
    <col min="8965" max="8967" width="10.140625" customWidth="1"/>
    <col min="8968" max="8968" width="0" hidden="1" customWidth="1"/>
    <col min="8969" max="8969" width="10" customWidth="1"/>
    <col min="8970" max="8970" width="10.42578125" customWidth="1"/>
    <col min="8971" max="8971" width="11.28515625" customWidth="1"/>
    <col min="8972" max="8972" width="11" customWidth="1"/>
    <col min="8973" max="8973" width="10.140625" customWidth="1"/>
    <col min="8974" max="8974" width="11" customWidth="1"/>
    <col min="8975" max="8975" width="9.7109375" customWidth="1"/>
    <col min="8976" max="8976" width="10.85546875" customWidth="1"/>
    <col min="8977" max="8977" width="14.85546875" customWidth="1"/>
    <col min="9217" max="9217" width="32.7109375" bestFit="1" customWidth="1"/>
    <col min="9218" max="9218" width="10.28515625" customWidth="1"/>
    <col min="9219" max="9219" width="0" hidden="1" customWidth="1"/>
    <col min="9220" max="9220" width="9.7109375" customWidth="1"/>
    <col min="9221" max="9223" width="10.140625" customWidth="1"/>
    <col min="9224" max="9224" width="0" hidden="1" customWidth="1"/>
    <col min="9225" max="9225" width="10" customWidth="1"/>
    <col min="9226" max="9226" width="10.42578125" customWidth="1"/>
    <col min="9227" max="9227" width="11.28515625" customWidth="1"/>
    <col min="9228" max="9228" width="11" customWidth="1"/>
    <col min="9229" max="9229" width="10.140625" customWidth="1"/>
    <col min="9230" max="9230" width="11" customWidth="1"/>
    <col min="9231" max="9231" width="9.7109375" customWidth="1"/>
    <col min="9232" max="9232" width="10.85546875" customWidth="1"/>
    <col min="9233" max="9233" width="14.85546875" customWidth="1"/>
    <col min="9473" max="9473" width="32.7109375" bestFit="1" customWidth="1"/>
    <col min="9474" max="9474" width="10.28515625" customWidth="1"/>
    <col min="9475" max="9475" width="0" hidden="1" customWidth="1"/>
    <col min="9476" max="9476" width="9.7109375" customWidth="1"/>
    <col min="9477" max="9479" width="10.140625" customWidth="1"/>
    <col min="9480" max="9480" width="0" hidden="1" customWidth="1"/>
    <col min="9481" max="9481" width="10" customWidth="1"/>
    <col min="9482" max="9482" width="10.42578125" customWidth="1"/>
    <col min="9483" max="9483" width="11.28515625" customWidth="1"/>
    <col min="9484" max="9484" width="11" customWidth="1"/>
    <col min="9485" max="9485" width="10.140625" customWidth="1"/>
    <col min="9486" max="9486" width="11" customWidth="1"/>
    <col min="9487" max="9487" width="9.7109375" customWidth="1"/>
    <col min="9488" max="9488" width="10.85546875" customWidth="1"/>
    <col min="9489" max="9489" width="14.85546875" customWidth="1"/>
    <col min="9729" max="9729" width="32.7109375" bestFit="1" customWidth="1"/>
    <col min="9730" max="9730" width="10.28515625" customWidth="1"/>
    <col min="9731" max="9731" width="0" hidden="1" customWidth="1"/>
    <col min="9732" max="9732" width="9.7109375" customWidth="1"/>
    <col min="9733" max="9735" width="10.140625" customWidth="1"/>
    <col min="9736" max="9736" width="0" hidden="1" customWidth="1"/>
    <col min="9737" max="9737" width="10" customWidth="1"/>
    <col min="9738" max="9738" width="10.42578125" customWidth="1"/>
    <col min="9739" max="9739" width="11.28515625" customWidth="1"/>
    <col min="9740" max="9740" width="11" customWidth="1"/>
    <col min="9741" max="9741" width="10.140625" customWidth="1"/>
    <col min="9742" max="9742" width="11" customWidth="1"/>
    <col min="9743" max="9743" width="9.7109375" customWidth="1"/>
    <col min="9744" max="9744" width="10.85546875" customWidth="1"/>
    <col min="9745" max="9745" width="14.85546875" customWidth="1"/>
    <col min="9985" max="9985" width="32.7109375" bestFit="1" customWidth="1"/>
    <col min="9986" max="9986" width="10.28515625" customWidth="1"/>
    <col min="9987" max="9987" width="0" hidden="1" customWidth="1"/>
    <col min="9988" max="9988" width="9.7109375" customWidth="1"/>
    <col min="9989" max="9991" width="10.140625" customWidth="1"/>
    <col min="9992" max="9992" width="0" hidden="1" customWidth="1"/>
    <col min="9993" max="9993" width="10" customWidth="1"/>
    <col min="9994" max="9994" width="10.42578125" customWidth="1"/>
    <col min="9995" max="9995" width="11.28515625" customWidth="1"/>
    <col min="9996" max="9996" width="11" customWidth="1"/>
    <col min="9997" max="9997" width="10.140625" customWidth="1"/>
    <col min="9998" max="9998" width="11" customWidth="1"/>
    <col min="9999" max="9999" width="9.7109375" customWidth="1"/>
    <col min="10000" max="10000" width="10.85546875" customWidth="1"/>
    <col min="10001" max="10001" width="14.85546875" customWidth="1"/>
    <col min="10241" max="10241" width="32.7109375" bestFit="1" customWidth="1"/>
    <col min="10242" max="10242" width="10.28515625" customWidth="1"/>
    <col min="10243" max="10243" width="0" hidden="1" customWidth="1"/>
    <col min="10244" max="10244" width="9.7109375" customWidth="1"/>
    <col min="10245" max="10247" width="10.140625" customWidth="1"/>
    <col min="10248" max="10248" width="0" hidden="1" customWidth="1"/>
    <col min="10249" max="10249" width="10" customWidth="1"/>
    <col min="10250" max="10250" width="10.42578125" customWidth="1"/>
    <col min="10251" max="10251" width="11.28515625" customWidth="1"/>
    <col min="10252" max="10252" width="11" customWidth="1"/>
    <col min="10253" max="10253" width="10.140625" customWidth="1"/>
    <col min="10254" max="10254" width="11" customWidth="1"/>
    <col min="10255" max="10255" width="9.7109375" customWidth="1"/>
    <col min="10256" max="10256" width="10.85546875" customWidth="1"/>
    <col min="10257" max="10257" width="14.85546875" customWidth="1"/>
    <col min="10497" max="10497" width="32.7109375" bestFit="1" customWidth="1"/>
    <col min="10498" max="10498" width="10.28515625" customWidth="1"/>
    <col min="10499" max="10499" width="0" hidden="1" customWidth="1"/>
    <col min="10500" max="10500" width="9.7109375" customWidth="1"/>
    <col min="10501" max="10503" width="10.140625" customWidth="1"/>
    <col min="10504" max="10504" width="0" hidden="1" customWidth="1"/>
    <col min="10505" max="10505" width="10" customWidth="1"/>
    <col min="10506" max="10506" width="10.42578125" customWidth="1"/>
    <col min="10507" max="10507" width="11.28515625" customWidth="1"/>
    <col min="10508" max="10508" width="11" customWidth="1"/>
    <col min="10509" max="10509" width="10.140625" customWidth="1"/>
    <col min="10510" max="10510" width="11" customWidth="1"/>
    <col min="10511" max="10511" width="9.7109375" customWidth="1"/>
    <col min="10512" max="10512" width="10.85546875" customWidth="1"/>
    <col min="10513" max="10513" width="14.85546875" customWidth="1"/>
    <col min="10753" max="10753" width="32.7109375" bestFit="1" customWidth="1"/>
    <col min="10754" max="10754" width="10.28515625" customWidth="1"/>
    <col min="10755" max="10755" width="0" hidden="1" customWidth="1"/>
    <col min="10756" max="10756" width="9.7109375" customWidth="1"/>
    <col min="10757" max="10759" width="10.140625" customWidth="1"/>
    <col min="10760" max="10760" width="0" hidden="1" customWidth="1"/>
    <col min="10761" max="10761" width="10" customWidth="1"/>
    <col min="10762" max="10762" width="10.42578125" customWidth="1"/>
    <col min="10763" max="10763" width="11.28515625" customWidth="1"/>
    <col min="10764" max="10764" width="11" customWidth="1"/>
    <col min="10765" max="10765" width="10.140625" customWidth="1"/>
    <col min="10766" max="10766" width="11" customWidth="1"/>
    <col min="10767" max="10767" width="9.7109375" customWidth="1"/>
    <col min="10768" max="10768" width="10.85546875" customWidth="1"/>
    <col min="10769" max="10769" width="14.85546875" customWidth="1"/>
    <col min="11009" max="11009" width="32.7109375" bestFit="1" customWidth="1"/>
    <col min="11010" max="11010" width="10.28515625" customWidth="1"/>
    <col min="11011" max="11011" width="0" hidden="1" customWidth="1"/>
    <col min="11012" max="11012" width="9.7109375" customWidth="1"/>
    <col min="11013" max="11015" width="10.140625" customWidth="1"/>
    <col min="11016" max="11016" width="0" hidden="1" customWidth="1"/>
    <col min="11017" max="11017" width="10" customWidth="1"/>
    <col min="11018" max="11018" width="10.42578125" customWidth="1"/>
    <col min="11019" max="11019" width="11.28515625" customWidth="1"/>
    <col min="11020" max="11020" width="11" customWidth="1"/>
    <col min="11021" max="11021" width="10.140625" customWidth="1"/>
    <col min="11022" max="11022" width="11" customWidth="1"/>
    <col min="11023" max="11023" width="9.7109375" customWidth="1"/>
    <col min="11024" max="11024" width="10.85546875" customWidth="1"/>
    <col min="11025" max="11025" width="14.85546875" customWidth="1"/>
    <col min="11265" max="11265" width="32.7109375" bestFit="1" customWidth="1"/>
    <col min="11266" max="11266" width="10.28515625" customWidth="1"/>
    <col min="11267" max="11267" width="0" hidden="1" customWidth="1"/>
    <col min="11268" max="11268" width="9.7109375" customWidth="1"/>
    <col min="11269" max="11271" width="10.140625" customWidth="1"/>
    <col min="11272" max="11272" width="0" hidden="1" customWidth="1"/>
    <col min="11273" max="11273" width="10" customWidth="1"/>
    <col min="11274" max="11274" width="10.42578125" customWidth="1"/>
    <col min="11275" max="11275" width="11.28515625" customWidth="1"/>
    <col min="11276" max="11276" width="11" customWidth="1"/>
    <col min="11277" max="11277" width="10.140625" customWidth="1"/>
    <col min="11278" max="11278" width="11" customWidth="1"/>
    <col min="11279" max="11279" width="9.7109375" customWidth="1"/>
    <col min="11280" max="11280" width="10.85546875" customWidth="1"/>
    <col min="11281" max="11281" width="14.85546875" customWidth="1"/>
    <col min="11521" max="11521" width="32.7109375" bestFit="1" customWidth="1"/>
    <col min="11522" max="11522" width="10.28515625" customWidth="1"/>
    <col min="11523" max="11523" width="0" hidden="1" customWidth="1"/>
    <col min="11524" max="11524" width="9.7109375" customWidth="1"/>
    <col min="11525" max="11527" width="10.140625" customWidth="1"/>
    <col min="11528" max="11528" width="0" hidden="1" customWidth="1"/>
    <col min="11529" max="11529" width="10" customWidth="1"/>
    <col min="11530" max="11530" width="10.42578125" customWidth="1"/>
    <col min="11531" max="11531" width="11.28515625" customWidth="1"/>
    <col min="11532" max="11532" width="11" customWidth="1"/>
    <col min="11533" max="11533" width="10.140625" customWidth="1"/>
    <col min="11534" max="11534" width="11" customWidth="1"/>
    <col min="11535" max="11535" width="9.7109375" customWidth="1"/>
    <col min="11536" max="11536" width="10.85546875" customWidth="1"/>
    <col min="11537" max="11537" width="14.85546875" customWidth="1"/>
    <col min="11777" max="11777" width="32.7109375" bestFit="1" customWidth="1"/>
    <col min="11778" max="11778" width="10.28515625" customWidth="1"/>
    <col min="11779" max="11779" width="0" hidden="1" customWidth="1"/>
    <col min="11780" max="11780" width="9.7109375" customWidth="1"/>
    <col min="11781" max="11783" width="10.140625" customWidth="1"/>
    <col min="11784" max="11784" width="0" hidden="1" customWidth="1"/>
    <col min="11785" max="11785" width="10" customWidth="1"/>
    <col min="11786" max="11786" width="10.42578125" customWidth="1"/>
    <col min="11787" max="11787" width="11.28515625" customWidth="1"/>
    <col min="11788" max="11788" width="11" customWidth="1"/>
    <col min="11789" max="11789" width="10.140625" customWidth="1"/>
    <col min="11790" max="11790" width="11" customWidth="1"/>
    <col min="11791" max="11791" width="9.7109375" customWidth="1"/>
    <col min="11792" max="11792" width="10.85546875" customWidth="1"/>
    <col min="11793" max="11793" width="14.85546875" customWidth="1"/>
    <col min="12033" max="12033" width="32.7109375" bestFit="1" customWidth="1"/>
    <col min="12034" max="12034" width="10.28515625" customWidth="1"/>
    <col min="12035" max="12035" width="0" hidden="1" customWidth="1"/>
    <col min="12036" max="12036" width="9.7109375" customWidth="1"/>
    <col min="12037" max="12039" width="10.140625" customWidth="1"/>
    <col min="12040" max="12040" width="0" hidden="1" customWidth="1"/>
    <col min="12041" max="12041" width="10" customWidth="1"/>
    <col min="12042" max="12042" width="10.42578125" customWidth="1"/>
    <col min="12043" max="12043" width="11.28515625" customWidth="1"/>
    <col min="12044" max="12044" width="11" customWidth="1"/>
    <col min="12045" max="12045" width="10.140625" customWidth="1"/>
    <col min="12046" max="12046" width="11" customWidth="1"/>
    <col min="12047" max="12047" width="9.7109375" customWidth="1"/>
    <col min="12048" max="12048" width="10.85546875" customWidth="1"/>
    <col min="12049" max="12049" width="14.85546875" customWidth="1"/>
    <col min="12289" max="12289" width="32.7109375" bestFit="1" customWidth="1"/>
    <col min="12290" max="12290" width="10.28515625" customWidth="1"/>
    <col min="12291" max="12291" width="0" hidden="1" customWidth="1"/>
    <col min="12292" max="12292" width="9.7109375" customWidth="1"/>
    <col min="12293" max="12295" width="10.140625" customWidth="1"/>
    <col min="12296" max="12296" width="0" hidden="1" customWidth="1"/>
    <col min="12297" max="12297" width="10" customWidth="1"/>
    <col min="12298" max="12298" width="10.42578125" customWidth="1"/>
    <col min="12299" max="12299" width="11.28515625" customWidth="1"/>
    <col min="12300" max="12300" width="11" customWidth="1"/>
    <col min="12301" max="12301" width="10.140625" customWidth="1"/>
    <col min="12302" max="12302" width="11" customWidth="1"/>
    <col min="12303" max="12303" width="9.7109375" customWidth="1"/>
    <col min="12304" max="12304" width="10.85546875" customWidth="1"/>
    <col min="12305" max="12305" width="14.85546875" customWidth="1"/>
    <col min="12545" max="12545" width="32.7109375" bestFit="1" customWidth="1"/>
    <col min="12546" max="12546" width="10.28515625" customWidth="1"/>
    <col min="12547" max="12547" width="0" hidden="1" customWidth="1"/>
    <col min="12548" max="12548" width="9.7109375" customWidth="1"/>
    <col min="12549" max="12551" width="10.140625" customWidth="1"/>
    <col min="12552" max="12552" width="0" hidden="1" customWidth="1"/>
    <col min="12553" max="12553" width="10" customWidth="1"/>
    <col min="12554" max="12554" width="10.42578125" customWidth="1"/>
    <col min="12555" max="12555" width="11.28515625" customWidth="1"/>
    <col min="12556" max="12556" width="11" customWidth="1"/>
    <col min="12557" max="12557" width="10.140625" customWidth="1"/>
    <col min="12558" max="12558" width="11" customWidth="1"/>
    <col min="12559" max="12559" width="9.7109375" customWidth="1"/>
    <col min="12560" max="12560" width="10.85546875" customWidth="1"/>
    <col min="12561" max="12561" width="14.85546875" customWidth="1"/>
    <col min="12801" max="12801" width="32.7109375" bestFit="1" customWidth="1"/>
    <col min="12802" max="12802" width="10.28515625" customWidth="1"/>
    <col min="12803" max="12803" width="0" hidden="1" customWidth="1"/>
    <col min="12804" max="12804" width="9.7109375" customWidth="1"/>
    <col min="12805" max="12807" width="10.140625" customWidth="1"/>
    <col min="12808" max="12808" width="0" hidden="1" customWidth="1"/>
    <col min="12809" max="12809" width="10" customWidth="1"/>
    <col min="12810" max="12810" width="10.42578125" customWidth="1"/>
    <col min="12811" max="12811" width="11.28515625" customWidth="1"/>
    <col min="12812" max="12812" width="11" customWidth="1"/>
    <col min="12813" max="12813" width="10.140625" customWidth="1"/>
    <col min="12814" max="12814" width="11" customWidth="1"/>
    <col min="12815" max="12815" width="9.7109375" customWidth="1"/>
    <col min="12816" max="12816" width="10.85546875" customWidth="1"/>
    <col min="12817" max="12817" width="14.85546875" customWidth="1"/>
    <col min="13057" max="13057" width="32.7109375" bestFit="1" customWidth="1"/>
    <col min="13058" max="13058" width="10.28515625" customWidth="1"/>
    <col min="13059" max="13059" width="0" hidden="1" customWidth="1"/>
    <col min="13060" max="13060" width="9.7109375" customWidth="1"/>
    <col min="13061" max="13063" width="10.140625" customWidth="1"/>
    <col min="13064" max="13064" width="0" hidden="1" customWidth="1"/>
    <col min="13065" max="13065" width="10" customWidth="1"/>
    <col min="13066" max="13066" width="10.42578125" customWidth="1"/>
    <col min="13067" max="13067" width="11.28515625" customWidth="1"/>
    <col min="13068" max="13068" width="11" customWidth="1"/>
    <col min="13069" max="13069" width="10.140625" customWidth="1"/>
    <col min="13070" max="13070" width="11" customWidth="1"/>
    <col min="13071" max="13071" width="9.7109375" customWidth="1"/>
    <col min="13072" max="13072" width="10.85546875" customWidth="1"/>
    <col min="13073" max="13073" width="14.85546875" customWidth="1"/>
    <col min="13313" max="13313" width="32.7109375" bestFit="1" customWidth="1"/>
    <col min="13314" max="13314" width="10.28515625" customWidth="1"/>
    <col min="13315" max="13315" width="0" hidden="1" customWidth="1"/>
    <col min="13316" max="13316" width="9.7109375" customWidth="1"/>
    <col min="13317" max="13319" width="10.140625" customWidth="1"/>
    <col min="13320" max="13320" width="0" hidden="1" customWidth="1"/>
    <col min="13321" max="13321" width="10" customWidth="1"/>
    <col min="13322" max="13322" width="10.42578125" customWidth="1"/>
    <col min="13323" max="13323" width="11.28515625" customWidth="1"/>
    <col min="13324" max="13324" width="11" customWidth="1"/>
    <col min="13325" max="13325" width="10.140625" customWidth="1"/>
    <col min="13326" max="13326" width="11" customWidth="1"/>
    <col min="13327" max="13327" width="9.7109375" customWidth="1"/>
    <col min="13328" max="13328" width="10.85546875" customWidth="1"/>
    <col min="13329" max="13329" width="14.85546875" customWidth="1"/>
    <col min="13569" max="13569" width="32.7109375" bestFit="1" customWidth="1"/>
    <col min="13570" max="13570" width="10.28515625" customWidth="1"/>
    <col min="13571" max="13571" width="0" hidden="1" customWidth="1"/>
    <col min="13572" max="13572" width="9.7109375" customWidth="1"/>
    <col min="13573" max="13575" width="10.140625" customWidth="1"/>
    <col min="13576" max="13576" width="0" hidden="1" customWidth="1"/>
    <col min="13577" max="13577" width="10" customWidth="1"/>
    <col min="13578" max="13578" width="10.42578125" customWidth="1"/>
    <col min="13579" max="13579" width="11.28515625" customWidth="1"/>
    <col min="13580" max="13580" width="11" customWidth="1"/>
    <col min="13581" max="13581" width="10.140625" customWidth="1"/>
    <col min="13582" max="13582" width="11" customWidth="1"/>
    <col min="13583" max="13583" width="9.7109375" customWidth="1"/>
    <col min="13584" max="13584" width="10.85546875" customWidth="1"/>
    <col min="13585" max="13585" width="14.85546875" customWidth="1"/>
    <col min="13825" max="13825" width="32.7109375" bestFit="1" customWidth="1"/>
    <col min="13826" max="13826" width="10.28515625" customWidth="1"/>
    <col min="13827" max="13827" width="0" hidden="1" customWidth="1"/>
    <col min="13828" max="13828" width="9.7109375" customWidth="1"/>
    <col min="13829" max="13831" width="10.140625" customWidth="1"/>
    <col min="13832" max="13832" width="0" hidden="1" customWidth="1"/>
    <col min="13833" max="13833" width="10" customWidth="1"/>
    <col min="13834" max="13834" width="10.42578125" customWidth="1"/>
    <col min="13835" max="13835" width="11.28515625" customWidth="1"/>
    <col min="13836" max="13836" width="11" customWidth="1"/>
    <col min="13837" max="13837" width="10.140625" customWidth="1"/>
    <col min="13838" max="13838" width="11" customWidth="1"/>
    <col min="13839" max="13839" width="9.7109375" customWidth="1"/>
    <col min="13840" max="13840" width="10.85546875" customWidth="1"/>
    <col min="13841" max="13841" width="14.85546875" customWidth="1"/>
    <col min="14081" max="14081" width="32.7109375" bestFit="1" customWidth="1"/>
    <col min="14082" max="14082" width="10.28515625" customWidth="1"/>
    <col min="14083" max="14083" width="0" hidden="1" customWidth="1"/>
    <col min="14084" max="14084" width="9.7109375" customWidth="1"/>
    <col min="14085" max="14087" width="10.140625" customWidth="1"/>
    <col min="14088" max="14088" width="0" hidden="1" customWidth="1"/>
    <col min="14089" max="14089" width="10" customWidth="1"/>
    <col min="14090" max="14090" width="10.42578125" customWidth="1"/>
    <col min="14091" max="14091" width="11.28515625" customWidth="1"/>
    <col min="14092" max="14092" width="11" customWidth="1"/>
    <col min="14093" max="14093" width="10.140625" customWidth="1"/>
    <col min="14094" max="14094" width="11" customWidth="1"/>
    <col min="14095" max="14095" width="9.7109375" customWidth="1"/>
    <col min="14096" max="14096" width="10.85546875" customWidth="1"/>
    <col min="14097" max="14097" width="14.85546875" customWidth="1"/>
    <col min="14337" max="14337" width="32.7109375" bestFit="1" customWidth="1"/>
    <col min="14338" max="14338" width="10.28515625" customWidth="1"/>
    <col min="14339" max="14339" width="0" hidden="1" customWidth="1"/>
    <col min="14340" max="14340" width="9.7109375" customWidth="1"/>
    <col min="14341" max="14343" width="10.140625" customWidth="1"/>
    <col min="14344" max="14344" width="0" hidden="1" customWidth="1"/>
    <col min="14345" max="14345" width="10" customWidth="1"/>
    <col min="14346" max="14346" width="10.42578125" customWidth="1"/>
    <col min="14347" max="14347" width="11.28515625" customWidth="1"/>
    <col min="14348" max="14348" width="11" customWidth="1"/>
    <col min="14349" max="14349" width="10.140625" customWidth="1"/>
    <col min="14350" max="14350" width="11" customWidth="1"/>
    <col min="14351" max="14351" width="9.7109375" customWidth="1"/>
    <col min="14352" max="14352" width="10.85546875" customWidth="1"/>
    <col min="14353" max="14353" width="14.85546875" customWidth="1"/>
    <col min="14593" max="14593" width="32.7109375" bestFit="1" customWidth="1"/>
    <col min="14594" max="14594" width="10.28515625" customWidth="1"/>
    <col min="14595" max="14595" width="0" hidden="1" customWidth="1"/>
    <col min="14596" max="14596" width="9.7109375" customWidth="1"/>
    <col min="14597" max="14599" width="10.140625" customWidth="1"/>
    <col min="14600" max="14600" width="0" hidden="1" customWidth="1"/>
    <col min="14601" max="14601" width="10" customWidth="1"/>
    <col min="14602" max="14602" width="10.42578125" customWidth="1"/>
    <col min="14603" max="14603" width="11.28515625" customWidth="1"/>
    <col min="14604" max="14604" width="11" customWidth="1"/>
    <col min="14605" max="14605" width="10.140625" customWidth="1"/>
    <col min="14606" max="14606" width="11" customWidth="1"/>
    <col min="14607" max="14607" width="9.7109375" customWidth="1"/>
    <col min="14608" max="14608" width="10.85546875" customWidth="1"/>
    <col min="14609" max="14609" width="14.85546875" customWidth="1"/>
    <col min="14849" max="14849" width="32.7109375" bestFit="1" customWidth="1"/>
    <col min="14850" max="14850" width="10.28515625" customWidth="1"/>
    <col min="14851" max="14851" width="0" hidden="1" customWidth="1"/>
    <col min="14852" max="14852" width="9.7109375" customWidth="1"/>
    <col min="14853" max="14855" width="10.140625" customWidth="1"/>
    <col min="14856" max="14856" width="0" hidden="1" customWidth="1"/>
    <col min="14857" max="14857" width="10" customWidth="1"/>
    <col min="14858" max="14858" width="10.42578125" customWidth="1"/>
    <col min="14859" max="14859" width="11.28515625" customWidth="1"/>
    <col min="14860" max="14860" width="11" customWidth="1"/>
    <col min="14861" max="14861" width="10.140625" customWidth="1"/>
    <col min="14862" max="14862" width="11" customWidth="1"/>
    <col min="14863" max="14863" width="9.7109375" customWidth="1"/>
    <col min="14864" max="14864" width="10.85546875" customWidth="1"/>
    <col min="14865" max="14865" width="14.85546875" customWidth="1"/>
    <col min="15105" max="15105" width="32.7109375" bestFit="1" customWidth="1"/>
    <col min="15106" max="15106" width="10.28515625" customWidth="1"/>
    <col min="15107" max="15107" width="0" hidden="1" customWidth="1"/>
    <col min="15108" max="15108" width="9.7109375" customWidth="1"/>
    <col min="15109" max="15111" width="10.140625" customWidth="1"/>
    <col min="15112" max="15112" width="0" hidden="1" customWidth="1"/>
    <col min="15113" max="15113" width="10" customWidth="1"/>
    <col min="15114" max="15114" width="10.42578125" customWidth="1"/>
    <col min="15115" max="15115" width="11.28515625" customWidth="1"/>
    <col min="15116" max="15116" width="11" customWidth="1"/>
    <col min="15117" max="15117" width="10.140625" customWidth="1"/>
    <col min="15118" max="15118" width="11" customWidth="1"/>
    <col min="15119" max="15119" width="9.7109375" customWidth="1"/>
    <col min="15120" max="15120" width="10.85546875" customWidth="1"/>
    <col min="15121" max="15121" width="14.85546875" customWidth="1"/>
    <col min="15361" max="15361" width="32.7109375" bestFit="1" customWidth="1"/>
    <col min="15362" max="15362" width="10.28515625" customWidth="1"/>
    <col min="15363" max="15363" width="0" hidden="1" customWidth="1"/>
    <col min="15364" max="15364" width="9.7109375" customWidth="1"/>
    <col min="15365" max="15367" width="10.140625" customWidth="1"/>
    <col min="15368" max="15368" width="0" hidden="1" customWidth="1"/>
    <col min="15369" max="15369" width="10" customWidth="1"/>
    <col min="15370" max="15370" width="10.42578125" customWidth="1"/>
    <col min="15371" max="15371" width="11.28515625" customWidth="1"/>
    <col min="15372" max="15372" width="11" customWidth="1"/>
    <col min="15373" max="15373" width="10.140625" customWidth="1"/>
    <col min="15374" max="15374" width="11" customWidth="1"/>
    <col min="15375" max="15375" width="9.7109375" customWidth="1"/>
    <col min="15376" max="15376" width="10.85546875" customWidth="1"/>
    <col min="15377" max="15377" width="14.85546875" customWidth="1"/>
    <col min="15617" max="15617" width="32.7109375" bestFit="1" customWidth="1"/>
    <col min="15618" max="15618" width="10.28515625" customWidth="1"/>
    <col min="15619" max="15619" width="0" hidden="1" customWidth="1"/>
    <col min="15620" max="15620" width="9.7109375" customWidth="1"/>
    <col min="15621" max="15623" width="10.140625" customWidth="1"/>
    <col min="15624" max="15624" width="0" hidden="1" customWidth="1"/>
    <col min="15625" max="15625" width="10" customWidth="1"/>
    <col min="15626" max="15626" width="10.42578125" customWidth="1"/>
    <col min="15627" max="15627" width="11.28515625" customWidth="1"/>
    <col min="15628" max="15628" width="11" customWidth="1"/>
    <col min="15629" max="15629" width="10.140625" customWidth="1"/>
    <col min="15630" max="15630" width="11" customWidth="1"/>
    <col min="15631" max="15631" width="9.7109375" customWidth="1"/>
    <col min="15632" max="15632" width="10.85546875" customWidth="1"/>
    <col min="15633" max="15633" width="14.85546875" customWidth="1"/>
    <col min="15873" max="15873" width="32.7109375" bestFit="1" customWidth="1"/>
    <col min="15874" max="15874" width="10.28515625" customWidth="1"/>
    <col min="15875" max="15875" width="0" hidden="1" customWidth="1"/>
    <col min="15876" max="15876" width="9.7109375" customWidth="1"/>
    <col min="15877" max="15879" width="10.140625" customWidth="1"/>
    <col min="15880" max="15880" width="0" hidden="1" customWidth="1"/>
    <col min="15881" max="15881" width="10" customWidth="1"/>
    <col min="15882" max="15882" width="10.42578125" customWidth="1"/>
    <col min="15883" max="15883" width="11.28515625" customWidth="1"/>
    <col min="15884" max="15884" width="11" customWidth="1"/>
    <col min="15885" max="15885" width="10.140625" customWidth="1"/>
    <col min="15886" max="15886" width="11" customWidth="1"/>
    <col min="15887" max="15887" width="9.7109375" customWidth="1"/>
    <col min="15888" max="15888" width="10.85546875" customWidth="1"/>
    <col min="15889" max="15889" width="14.85546875" customWidth="1"/>
    <col min="16129" max="16129" width="32.7109375" bestFit="1" customWidth="1"/>
    <col min="16130" max="16130" width="10.28515625" customWidth="1"/>
    <col min="16131" max="16131" width="0" hidden="1" customWidth="1"/>
    <col min="16132" max="16132" width="9.7109375" customWidth="1"/>
    <col min="16133" max="16135" width="10.140625" customWidth="1"/>
    <col min="16136" max="16136" width="0" hidden="1" customWidth="1"/>
    <col min="16137" max="16137" width="10" customWidth="1"/>
    <col min="16138" max="16138" width="10.42578125" customWidth="1"/>
    <col min="16139" max="16139" width="11.28515625" customWidth="1"/>
    <col min="16140" max="16140" width="11" customWidth="1"/>
    <col min="16141" max="16141" width="10.140625" customWidth="1"/>
    <col min="16142" max="16142" width="11" customWidth="1"/>
    <col min="16143" max="16143" width="9.7109375" customWidth="1"/>
    <col min="16144" max="16144" width="10.85546875" customWidth="1"/>
    <col min="16145" max="16145" width="14.85546875" customWidth="1"/>
  </cols>
  <sheetData>
    <row r="1" spans="1:17" s="132" customFormat="1" ht="20.100000000000001" customHeight="1" x14ac:dyDescent="0.25">
      <c r="A1" s="180" t="s">
        <v>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s="132" customFormat="1" ht="20.100000000000001" customHeight="1" x14ac:dyDescent="0.25">
      <c r="A2" s="180" t="s">
        <v>45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ht="15.75" customHeight="1" x14ac:dyDescent="0.2">
      <c r="A3" s="76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77" t="s">
        <v>34</v>
      </c>
    </row>
    <row r="4" spans="1:17" s="3" customFormat="1" ht="24.75" customHeight="1" x14ac:dyDescent="0.2">
      <c r="A4" s="78"/>
      <c r="B4" s="79" t="s">
        <v>44</v>
      </c>
      <c r="C4" s="80"/>
      <c r="D4" s="80" t="s">
        <v>36</v>
      </c>
      <c r="E4" s="80" t="s">
        <v>2</v>
      </c>
      <c r="F4" s="81" t="s">
        <v>3</v>
      </c>
      <c r="G4" s="81" t="s">
        <v>4</v>
      </c>
      <c r="H4" s="133"/>
      <c r="I4" s="81" t="s">
        <v>5</v>
      </c>
      <c r="J4" s="81" t="s">
        <v>6</v>
      </c>
      <c r="K4" s="80" t="s">
        <v>38</v>
      </c>
      <c r="L4" s="80" t="s">
        <v>8</v>
      </c>
      <c r="M4" s="81" t="s">
        <v>39</v>
      </c>
      <c r="N4" s="80" t="s">
        <v>9</v>
      </c>
      <c r="O4" s="80" t="s">
        <v>10</v>
      </c>
      <c r="P4" s="81" t="s">
        <v>11</v>
      </c>
      <c r="Q4" s="134" t="s">
        <v>12</v>
      </c>
    </row>
    <row r="5" spans="1:17" s="3" customFormat="1" ht="19.5" customHeight="1" x14ac:dyDescent="0.2">
      <c r="A5" s="84" t="s">
        <v>13</v>
      </c>
      <c r="B5" s="85"/>
      <c r="C5" s="86"/>
      <c r="D5" s="86"/>
      <c r="E5" s="85"/>
      <c r="F5" s="87"/>
      <c r="G5" s="87"/>
      <c r="H5" s="87"/>
      <c r="I5" s="87"/>
      <c r="J5" s="88"/>
      <c r="K5" s="87"/>
      <c r="L5" s="87"/>
      <c r="M5" s="89"/>
      <c r="N5" s="87"/>
      <c r="O5" s="87"/>
      <c r="P5" s="90"/>
      <c r="Q5" s="135"/>
    </row>
    <row r="6" spans="1:17" s="3" customFormat="1" ht="19.5" customHeight="1" x14ac:dyDescent="0.2">
      <c r="A6" s="91" t="s">
        <v>14</v>
      </c>
      <c r="B6" s="92">
        <v>0</v>
      </c>
      <c r="C6" s="93"/>
      <c r="D6" s="93">
        <v>39000</v>
      </c>
      <c r="E6" s="92">
        <v>25000</v>
      </c>
      <c r="F6" s="93">
        <v>25000</v>
      </c>
      <c r="G6" s="92">
        <v>30000</v>
      </c>
      <c r="H6" s="92"/>
      <c r="I6" s="93">
        <v>53495</v>
      </c>
      <c r="J6" s="93">
        <v>79999.98</v>
      </c>
      <c r="K6" s="94">
        <v>300400</v>
      </c>
      <c r="L6" s="93">
        <v>532505.09499999997</v>
      </c>
      <c r="M6" s="92">
        <v>73610</v>
      </c>
      <c r="N6" s="93">
        <v>25000</v>
      </c>
      <c r="O6" s="93">
        <v>53143.4</v>
      </c>
      <c r="P6" s="92">
        <v>41378.845000000001</v>
      </c>
      <c r="Q6" s="112">
        <f>SUM(B6:P6)</f>
        <v>1278532.3199999998</v>
      </c>
    </row>
    <row r="7" spans="1:17" s="3" customFormat="1" ht="19.5" customHeight="1" x14ac:dyDescent="0.2">
      <c r="A7" s="95" t="s">
        <v>15</v>
      </c>
      <c r="B7" s="92">
        <v>0</v>
      </c>
      <c r="C7" s="93"/>
      <c r="D7" s="93">
        <v>0</v>
      </c>
      <c r="E7" s="92">
        <v>0</v>
      </c>
      <c r="F7" s="93">
        <v>0</v>
      </c>
      <c r="G7" s="92">
        <v>0</v>
      </c>
      <c r="H7" s="92"/>
      <c r="I7" s="93">
        <v>51.46</v>
      </c>
      <c r="J7" s="93">
        <v>0</v>
      </c>
      <c r="K7" s="94">
        <v>0</v>
      </c>
      <c r="L7" s="93">
        <v>0</v>
      </c>
      <c r="M7" s="92"/>
      <c r="N7" s="93">
        <v>0</v>
      </c>
      <c r="O7" s="93">
        <v>0</v>
      </c>
      <c r="P7" s="92">
        <v>0</v>
      </c>
      <c r="Q7" s="112">
        <f t="shared" ref="Q7:Q19" si="0">SUM(B7:P7)</f>
        <v>51.46</v>
      </c>
    </row>
    <row r="8" spans="1:17" s="3" customFormat="1" ht="19.5" customHeight="1" x14ac:dyDescent="0.2">
      <c r="A8" s="95" t="s">
        <v>16</v>
      </c>
      <c r="B8" s="96">
        <v>-104997.145</v>
      </c>
      <c r="C8" s="93"/>
      <c r="D8" s="97">
        <v>-8409</v>
      </c>
      <c r="E8" s="93">
        <v>0</v>
      </c>
      <c r="F8" s="93">
        <v>91090.72</v>
      </c>
      <c r="G8" s="97">
        <v>-41489</v>
      </c>
      <c r="H8" s="93"/>
      <c r="I8" s="93">
        <v>73146.911999999997</v>
      </c>
      <c r="J8" s="93">
        <v>398105.49099999998</v>
      </c>
      <c r="K8" s="94">
        <v>1104502</v>
      </c>
      <c r="L8" s="93">
        <v>129356.32799999999</v>
      </c>
      <c r="M8" s="97">
        <v>-53140</v>
      </c>
      <c r="N8" s="93">
        <v>54816.796999999999</v>
      </c>
      <c r="O8" s="93">
        <v>101258.66</v>
      </c>
      <c r="P8" s="92">
        <v>1028094.192</v>
      </c>
      <c r="Q8" s="112">
        <f t="shared" si="0"/>
        <v>2772335.9550000001</v>
      </c>
    </row>
    <row r="9" spans="1:17" s="3" customFormat="1" ht="19.5" customHeight="1" x14ac:dyDescent="0.2">
      <c r="A9" s="98" t="s">
        <v>17</v>
      </c>
      <c r="B9" s="96">
        <v>210000</v>
      </c>
      <c r="C9" s="99"/>
      <c r="D9" s="99">
        <v>0</v>
      </c>
      <c r="E9" s="93">
        <v>105106</v>
      </c>
      <c r="F9" s="93">
        <v>33694.091999999997</v>
      </c>
      <c r="G9" s="100">
        <v>38697</v>
      </c>
      <c r="H9" s="100"/>
      <c r="I9" s="93">
        <v>13812.948</v>
      </c>
      <c r="J9" s="93">
        <v>28028.296999999999</v>
      </c>
      <c r="K9" s="97">
        <v>-54923</v>
      </c>
      <c r="L9" s="93">
        <v>30126.451000000001</v>
      </c>
      <c r="M9" s="100">
        <v>38624</v>
      </c>
      <c r="N9" s="93">
        <v>401681.52799999999</v>
      </c>
      <c r="O9" s="93">
        <v>32380.457999999999</v>
      </c>
      <c r="P9" s="100">
        <v>401512.723</v>
      </c>
      <c r="Q9" s="136">
        <f t="shared" si="0"/>
        <v>1278740.497</v>
      </c>
    </row>
    <row r="10" spans="1:17" s="3" customFormat="1" ht="19.5" customHeight="1" x14ac:dyDescent="0.2">
      <c r="A10" s="137" t="s">
        <v>18</v>
      </c>
      <c r="B10" s="102">
        <f t="shared" ref="B10:J10" si="1">SUM(B6:B9)</f>
        <v>105002.855</v>
      </c>
      <c r="C10" s="103"/>
      <c r="D10" s="103">
        <f t="shared" si="1"/>
        <v>30591</v>
      </c>
      <c r="E10" s="103">
        <f t="shared" si="1"/>
        <v>130106</v>
      </c>
      <c r="F10" s="104">
        <f t="shared" si="1"/>
        <v>149784.81200000001</v>
      </c>
      <c r="G10" s="104">
        <f t="shared" si="1"/>
        <v>27208</v>
      </c>
      <c r="H10" s="104"/>
      <c r="I10" s="104">
        <f t="shared" si="1"/>
        <v>140506.32</v>
      </c>
      <c r="J10" s="104">
        <f t="shared" si="1"/>
        <v>506133.76799999998</v>
      </c>
      <c r="K10" s="104">
        <f t="shared" ref="K10:P10" si="2">SUM(K6:K9)</f>
        <v>1349979</v>
      </c>
      <c r="L10" s="104">
        <f t="shared" si="2"/>
        <v>691987.87399999995</v>
      </c>
      <c r="M10" s="105">
        <f t="shared" si="2"/>
        <v>59094</v>
      </c>
      <c r="N10" s="104">
        <f t="shared" si="2"/>
        <v>481498.32499999995</v>
      </c>
      <c r="O10" s="104">
        <f t="shared" si="2"/>
        <v>186782.51799999998</v>
      </c>
      <c r="P10" s="105">
        <f t="shared" si="2"/>
        <v>1470985.76</v>
      </c>
      <c r="Q10" s="101">
        <f t="shared" si="0"/>
        <v>5329660.2319999998</v>
      </c>
    </row>
    <row r="11" spans="1:17" s="3" customFormat="1" ht="17.25" customHeight="1" x14ac:dyDescent="0.2">
      <c r="A11" s="106"/>
      <c r="B11" s="107"/>
      <c r="C11" s="108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</row>
    <row r="12" spans="1:17" s="3" customFormat="1" ht="19.5" customHeight="1" x14ac:dyDescent="0.2">
      <c r="A12" s="84" t="s">
        <v>19</v>
      </c>
      <c r="B12" s="92"/>
      <c r="C12" s="111"/>
      <c r="D12" s="111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12"/>
    </row>
    <row r="13" spans="1:17" s="3" customFormat="1" ht="19.5" customHeight="1" x14ac:dyDescent="0.2">
      <c r="A13" s="95" t="s">
        <v>20</v>
      </c>
      <c r="B13" s="96">
        <v>58056.343999999997</v>
      </c>
      <c r="C13" s="93"/>
      <c r="D13" s="93">
        <v>10240</v>
      </c>
      <c r="E13" s="93">
        <v>72851.226999999999</v>
      </c>
      <c r="F13" s="93">
        <v>20349.865000000002</v>
      </c>
      <c r="G13" s="92">
        <v>122573</v>
      </c>
      <c r="H13" s="92"/>
      <c r="I13" s="93">
        <v>66120.695999999996</v>
      </c>
      <c r="J13" s="93">
        <v>217783.962</v>
      </c>
      <c r="K13" s="94">
        <v>712929</v>
      </c>
      <c r="L13" s="93">
        <v>151016.26300000001</v>
      </c>
      <c r="M13" s="92">
        <v>90509</v>
      </c>
      <c r="N13" s="93">
        <v>0</v>
      </c>
      <c r="O13" s="93">
        <v>81072.849000000002</v>
      </c>
      <c r="P13" s="92">
        <v>771871.522</v>
      </c>
      <c r="Q13" s="112">
        <f t="shared" si="0"/>
        <v>2375373.7280000001</v>
      </c>
    </row>
    <row r="14" spans="1:17" s="3" customFormat="1" ht="19.5" customHeight="1" x14ac:dyDescent="0.2">
      <c r="A14" s="95" t="s">
        <v>21</v>
      </c>
      <c r="B14" s="96">
        <v>166.78200000000001</v>
      </c>
      <c r="C14" s="93"/>
      <c r="D14" s="93">
        <f>6378+3745</f>
        <v>10123</v>
      </c>
      <c r="E14" s="93">
        <v>168943.39300000001</v>
      </c>
      <c r="F14" s="93">
        <v>73492.118000000002</v>
      </c>
      <c r="G14" s="92">
        <v>40992</v>
      </c>
      <c r="H14" s="92"/>
      <c r="I14" s="93">
        <v>73547.426000000007</v>
      </c>
      <c r="J14" s="93">
        <v>226976.549</v>
      </c>
      <c r="K14" s="94">
        <v>886256</v>
      </c>
      <c r="L14" s="93">
        <v>256955.435</v>
      </c>
      <c r="M14" s="92">
        <v>53298</v>
      </c>
      <c r="N14" s="93">
        <v>321124.777</v>
      </c>
      <c r="O14" s="93">
        <v>422710.91200000001</v>
      </c>
      <c r="P14" s="92">
        <v>715665.929</v>
      </c>
      <c r="Q14" s="112">
        <f t="shared" si="0"/>
        <v>3250252.3210000005</v>
      </c>
    </row>
    <row r="15" spans="1:17" s="3" customFormat="1" ht="19.5" customHeight="1" x14ac:dyDescent="0.2">
      <c r="A15" s="95" t="s">
        <v>22</v>
      </c>
      <c r="B15" s="96">
        <v>12388.085999999999</v>
      </c>
      <c r="C15" s="93"/>
      <c r="D15" s="93">
        <v>12718</v>
      </c>
      <c r="E15" s="93">
        <v>9993.5550000000003</v>
      </c>
      <c r="F15" s="93">
        <v>305.53199999999998</v>
      </c>
      <c r="G15" s="92">
        <v>55111</v>
      </c>
      <c r="H15" s="92"/>
      <c r="I15" s="93">
        <v>0</v>
      </c>
      <c r="J15" s="93">
        <v>56135.046999999999</v>
      </c>
      <c r="K15" s="94">
        <v>45593</v>
      </c>
      <c r="L15" s="93">
        <v>5582.1260000000002</v>
      </c>
      <c r="M15" s="92">
        <v>1456</v>
      </c>
      <c r="N15" s="93">
        <v>83731.122000000003</v>
      </c>
      <c r="O15" s="93">
        <v>0</v>
      </c>
      <c r="P15" s="92">
        <v>72846.156000000003</v>
      </c>
      <c r="Q15" s="112">
        <f t="shared" si="0"/>
        <v>355859.62400000001</v>
      </c>
    </row>
    <row r="16" spans="1:17" s="3" customFormat="1" ht="19.5" customHeight="1" x14ac:dyDescent="0.2">
      <c r="A16" s="95" t="s">
        <v>23</v>
      </c>
      <c r="B16" s="96">
        <v>0</v>
      </c>
      <c r="C16" s="93"/>
      <c r="D16" s="93">
        <v>0</v>
      </c>
      <c r="E16" s="93">
        <v>0</v>
      </c>
      <c r="F16" s="93">
        <v>0</v>
      </c>
      <c r="G16" s="92">
        <v>0</v>
      </c>
      <c r="H16" s="92"/>
      <c r="I16" s="93">
        <v>0</v>
      </c>
      <c r="J16" s="93">
        <v>858.83100000000002</v>
      </c>
      <c r="K16" s="94">
        <v>0</v>
      </c>
      <c r="L16" s="93">
        <v>0</v>
      </c>
      <c r="M16" s="92">
        <v>0</v>
      </c>
      <c r="N16" s="93">
        <v>0</v>
      </c>
      <c r="O16" s="93">
        <v>0</v>
      </c>
      <c r="P16" s="92">
        <v>0</v>
      </c>
      <c r="Q16" s="112">
        <f t="shared" si="0"/>
        <v>858.83100000000002</v>
      </c>
    </row>
    <row r="17" spans="1:17" s="3" customFormat="1" ht="19.5" customHeight="1" x14ac:dyDescent="0.2">
      <c r="A17" s="95" t="s">
        <v>24</v>
      </c>
      <c r="B17" s="96">
        <v>1384</v>
      </c>
      <c r="C17" s="93"/>
      <c r="D17" s="93">
        <v>0</v>
      </c>
      <c r="E17" s="93">
        <v>0</v>
      </c>
      <c r="F17" s="93">
        <v>0</v>
      </c>
      <c r="G17" s="92">
        <v>0</v>
      </c>
      <c r="H17" s="92"/>
      <c r="I17" s="93">
        <v>0</v>
      </c>
      <c r="J17" s="93">
        <v>0</v>
      </c>
      <c r="K17" s="94">
        <v>0</v>
      </c>
      <c r="L17" s="93">
        <v>11401.114</v>
      </c>
      <c r="M17" s="92">
        <v>0</v>
      </c>
      <c r="N17" s="93">
        <v>0</v>
      </c>
      <c r="O17" s="93">
        <v>4688.3620000000001</v>
      </c>
      <c r="P17" s="92">
        <v>0</v>
      </c>
      <c r="Q17" s="112">
        <f t="shared" si="0"/>
        <v>17473.475999999999</v>
      </c>
    </row>
    <row r="18" spans="1:17" s="3" customFormat="1" ht="19.5" customHeight="1" x14ac:dyDescent="0.2">
      <c r="A18" s="95" t="s">
        <v>25</v>
      </c>
      <c r="B18" s="96">
        <v>0</v>
      </c>
      <c r="C18" s="93"/>
      <c r="D18" s="93">
        <v>0</v>
      </c>
      <c r="E18" s="93">
        <v>6101.4359999999997</v>
      </c>
      <c r="F18" s="93">
        <v>0</v>
      </c>
      <c r="G18" s="92">
        <v>0</v>
      </c>
      <c r="H18" s="92"/>
      <c r="I18" s="93">
        <v>0</v>
      </c>
      <c r="J18" s="93">
        <v>0</v>
      </c>
      <c r="K18" s="94">
        <v>80993</v>
      </c>
      <c r="L18" s="93">
        <v>0</v>
      </c>
      <c r="M18" s="92">
        <v>0</v>
      </c>
      <c r="N18" s="93">
        <v>0</v>
      </c>
      <c r="O18" s="93">
        <v>0</v>
      </c>
      <c r="P18" s="92">
        <v>3302.576</v>
      </c>
      <c r="Q18" s="112">
        <f t="shared" si="0"/>
        <v>90397.012000000002</v>
      </c>
    </row>
    <row r="19" spans="1:17" s="3" customFormat="1" ht="19.5" customHeight="1" x14ac:dyDescent="0.2">
      <c r="A19" s="95" t="s">
        <v>26</v>
      </c>
      <c r="B19" s="96">
        <v>0</v>
      </c>
      <c r="C19" s="93"/>
      <c r="D19" s="93">
        <v>0</v>
      </c>
      <c r="E19" s="93">
        <v>5390.0619999999999</v>
      </c>
      <c r="F19" s="93">
        <v>1782.61</v>
      </c>
      <c r="G19" s="92">
        <v>534</v>
      </c>
      <c r="H19" s="92"/>
      <c r="I19" s="93">
        <v>8578.2469999999994</v>
      </c>
      <c r="J19" s="93">
        <v>0</v>
      </c>
      <c r="K19" s="94">
        <v>11105</v>
      </c>
      <c r="L19" s="93">
        <v>3332.9490000000001</v>
      </c>
      <c r="M19" s="92">
        <v>4311</v>
      </c>
      <c r="N19" s="93">
        <v>3651</v>
      </c>
      <c r="O19" s="93">
        <v>0</v>
      </c>
      <c r="P19" s="92">
        <v>66243.740000000005</v>
      </c>
      <c r="Q19" s="112">
        <f t="shared" si="0"/>
        <v>104928.60800000001</v>
      </c>
    </row>
    <row r="20" spans="1:17" s="3" customFormat="1" ht="19.5" customHeight="1" x14ac:dyDescent="0.2">
      <c r="A20" s="95" t="s">
        <v>27</v>
      </c>
      <c r="B20" s="96">
        <v>31381.973000000002</v>
      </c>
      <c r="C20" s="99"/>
      <c r="D20" s="99">
        <v>4881</v>
      </c>
      <c r="E20" s="93">
        <v>16749.996999999999</v>
      </c>
      <c r="F20" s="93">
        <v>9569.1239999999998</v>
      </c>
      <c r="G20" s="100">
        <v>31269</v>
      </c>
      <c r="H20" s="100"/>
      <c r="I20" s="93">
        <v>20528.572</v>
      </c>
      <c r="J20" s="93">
        <v>29626.073</v>
      </c>
      <c r="K20" s="113">
        <v>167361</v>
      </c>
      <c r="L20" s="93">
        <v>34637.474999999999</v>
      </c>
      <c r="M20" s="100">
        <v>13240</v>
      </c>
      <c r="N20" s="93">
        <v>326094.89500000002</v>
      </c>
      <c r="O20" s="93">
        <v>30000.523000000001</v>
      </c>
      <c r="P20" s="100">
        <v>164153.83100000001</v>
      </c>
      <c r="Q20" s="136">
        <f>SUM(B20:P20)</f>
        <v>879493.46299999999</v>
      </c>
    </row>
    <row r="21" spans="1:17" s="3" customFormat="1" ht="19.5" customHeight="1" x14ac:dyDescent="0.2">
      <c r="A21" s="138" t="s">
        <v>28</v>
      </c>
      <c r="B21" s="105">
        <f t="shared" ref="B21:J21" si="3">SUM(B13:B20)</f>
        <v>103377.185</v>
      </c>
      <c r="C21" s="103"/>
      <c r="D21" s="103">
        <f t="shared" si="3"/>
        <v>37962</v>
      </c>
      <c r="E21" s="103">
        <f t="shared" si="3"/>
        <v>280029.66999999993</v>
      </c>
      <c r="F21" s="105">
        <f t="shared" si="3"/>
        <v>105499.24900000001</v>
      </c>
      <c r="G21" s="105">
        <f t="shared" si="3"/>
        <v>250479</v>
      </c>
      <c r="H21" s="105"/>
      <c r="I21" s="105">
        <f t="shared" si="3"/>
        <v>168774.94099999999</v>
      </c>
      <c r="J21" s="105">
        <f t="shared" si="3"/>
        <v>531380.46200000006</v>
      </c>
      <c r="K21" s="104">
        <f t="shared" ref="K21:P21" si="4">SUM(K13:K20)</f>
        <v>1904237</v>
      </c>
      <c r="L21" s="104">
        <f t="shared" si="4"/>
        <v>462925.36199999996</v>
      </c>
      <c r="M21" s="105">
        <f t="shared" si="4"/>
        <v>162814</v>
      </c>
      <c r="N21" s="104">
        <f t="shared" si="4"/>
        <v>734601.79399999999</v>
      </c>
      <c r="O21" s="104">
        <f t="shared" si="4"/>
        <v>538472.64600000007</v>
      </c>
      <c r="P21" s="105">
        <f t="shared" si="4"/>
        <v>1794083.7539999997</v>
      </c>
      <c r="Q21" s="101">
        <f>SUM(B21:P21)</f>
        <v>7074637.0629999992</v>
      </c>
    </row>
    <row r="22" spans="1:17" s="3" customFormat="1" ht="19.5" customHeight="1" x14ac:dyDescent="0.2">
      <c r="A22" s="114" t="s">
        <v>29</v>
      </c>
      <c r="B22" s="103">
        <f>B21+B10</f>
        <v>208380.03999999998</v>
      </c>
      <c r="C22" s="103"/>
      <c r="D22" s="103">
        <f t="shared" ref="D22:K22" si="5">SUM(D10,D21)</f>
        <v>68553</v>
      </c>
      <c r="E22" s="103">
        <f t="shared" si="5"/>
        <v>410135.66999999993</v>
      </c>
      <c r="F22" s="103">
        <f t="shared" si="5"/>
        <v>255284.06100000002</v>
      </c>
      <c r="G22" s="103">
        <f t="shared" si="5"/>
        <v>277687</v>
      </c>
      <c r="H22" s="104"/>
      <c r="I22" s="103">
        <f t="shared" si="5"/>
        <v>309281.261</v>
      </c>
      <c r="J22" s="103">
        <f t="shared" si="5"/>
        <v>1037514.23</v>
      </c>
      <c r="K22" s="103">
        <f t="shared" si="5"/>
        <v>3254216</v>
      </c>
      <c r="L22" s="103">
        <f>SUM(L10,L21)</f>
        <v>1154913.236</v>
      </c>
      <c r="M22" s="104">
        <f>M10+M21</f>
        <v>221908</v>
      </c>
      <c r="N22" s="104">
        <f>N10+N21</f>
        <v>1216100.1189999999</v>
      </c>
      <c r="O22" s="104">
        <f>O10+O21</f>
        <v>725255.16400000011</v>
      </c>
      <c r="P22" s="104">
        <f>P10+P21</f>
        <v>3265069.5139999995</v>
      </c>
      <c r="Q22" s="101">
        <f>SUM(Q10,Q21)</f>
        <v>12404297.294999998</v>
      </c>
    </row>
    <row r="23" spans="1:17" ht="16.5" customHeight="1" x14ac:dyDescent="0.2">
      <c r="A23" s="106"/>
      <c r="B23" s="115"/>
      <c r="C23" s="130"/>
      <c r="D23" s="130"/>
      <c r="E23" s="130"/>
      <c r="F23" s="131"/>
      <c r="G23" s="131"/>
      <c r="H23" s="131"/>
      <c r="I23" s="131"/>
      <c r="J23" s="131"/>
      <c r="K23" s="131"/>
      <c r="L23" s="131"/>
      <c r="M23" s="131"/>
      <c r="N23" s="129"/>
      <c r="O23" s="131"/>
      <c r="P23" s="131"/>
      <c r="Q23" s="116"/>
    </row>
    <row r="24" spans="1:17" x14ac:dyDescent="0.2">
      <c r="A24" s="69" t="s">
        <v>70</v>
      </c>
      <c r="B24" s="117"/>
      <c r="C24" s="139"/>
      <c r="D24" s="75"/>
      <c r="E24" s="117"/>
      <c r="F24" s="118"/>
      <c r="G24" s="118"/>
      <c r="H24" s="119"/>
      <c r="I24" s="118"/>
      <c r="J24" s="118"/>
      <c r="K24" s="119"/>
      <c r="L24" s="120"/>
      <c r="M24" s="120"/>
      <c r="N24" s="118"/>
      <c r="O24" s="118"/>
      <c r="P24" s="118"/>
      <c r="Q24" s="121"/>
    </row>
    <row r="25" spans="1:17" x14ac:dyDescent="0.2">
      <c r="F25" s="122"/>
      <c r="G25" s="122"/>
      <c r="H25" s="122"/>
      <c r="I25" s="122"/>
      <c r="J25" s="122"/>
      <c r="K25" s="122"/>
      <c r="L25" s="123"/>
      <c r="M25" s="123"/>
      <c r="N25" s="122"/>
      <c r="O25" s="122"/>
      <c r="P25" s="122"/>
      <c r="Q25" s="122"/>
    </row>
    <row r="26" spans="1:17" x14ac:dyDescent="0.2">
      <c r="F26" s="122"/>
      <c r="G26" s="122"/>
      <c r="H26" s="122"/>
      <c r="I26" s="122"/>
      <c r="J26" s="122"/>
      <c r="K26" s="122"/>
      <c r="L26" s="123"/>
      <c r="M26" s="123"/>
      <c r="N26" s="122"/>
      <c r="O26" s="122"/>
      <c r="P26" s="122"/>
      <c r="Q26" s="122"/>
    </row>
    <row r="27" spans="1:17" x14ac:dyDescent="0.2">
      <c r="F27" s="122"/>
      <c r="G27" s="122"/>
      <c r="H27" s="122"/>
      <c r="I27" s="122"/>
      <c r="J27" s="122"/>
      <c r="K27" s="122"/>
      <c r="L27" s="123"/>
      <c r="M27" s="123"/>
      <c r="N27" s="122"/>
      <c r="O27" s="122"/>
      <c r="P27" s="122"/>
      <c r="Q27" s="122"/>
    </row>
    <row r="28" spans="1:17" x14ac:dyDescent="0.2">
      <c r="F28" s="122"/>
      <c r="G28" s="122"/>
      <c r="H28" s="122"/>
      <c r="I28" s="122"/>
      <c r="J28" s="122"/>
      <c r="K28" s="122"/>
      <c r="L28" s="123"/>
      <c r="M28" s="123"/>
      <c r="N28" s="122"/>
      <c r="O28" s="122"/>
      <c r="P28" s="122"/>
      <c r="Q28" s="122"/>
    </row>
    <row r="29" spans="1:17" x14ac:dyDescent="0.2">
      <c r="F29" s="122"/>
      <c r="G29" s="122"/>
      <c r="H29" s="122"/>
      <c r="I29" s="122"/>
      <c r="J29" s="122"/>
      <c r="K29" s="122"/>
      <c r="L29" s="124"/>
      <c r="M29" s="124"/>
      <c r="N29" s="122"/>
      <c r="O29" s="122"/>
      <c r="P29" s="122"/>
      <c r="Q29" s="122"/>
    </row>
    <row r="30" spans="1:17" x14ac:dyDescent="0.2">
      <c r="F30" s="122"/>
      <c r="G30" s="122"/>
      <c r="H30" s="122"/>
      <c r="I30" s="122"/>
      <c r="J30" s="122"/>
      <c r="K30" s="122"/>
      <c r="L30" s="123"/>
      <c r="M30" s="123"/>
      <c r="N30" s="122"/>
      <c r="O30" s="122"/>
      <c r="P30" s="122"/>
      <c r="Q30" s="122"/>
    </row>
    <row r="31" spans="1:17" x14ac:dyDescent="0.2">
      <c r="F31" s="122"/>
      <c r="G31" s="122"/>
      <c r="H31" s="122"/>
      <c r="I31" s="122"/>
      <c r="J31" s="122"/>
      <c r="K31" s="122"/>
      <c r="L31" s="123"/>
      <c r="M31" s="123"/>
      <c r="N31" s="122"/>
      <c r="O31" s="122"/>
      <c r="P31" s="122"/>
      <c r="Q31" s="122"/>
    </row>
    <row r="32" spans="1:17" x14ac:dyDescent="0.2">
      <c r="F32" s="122"/>
      <c r="G32" s="122"/>
      <c r="H32" s="122"/>
      <c r="I32" s="122"/>
      <c r="J32" s="122"/>
      <c r="K32" s="122"/>
      <c r="L32" s="123"/>
      <c r="M32" s="123"/>
      <c r="N32" s="122"/>
      <c r="O32" s="122"/>
      <c r="P32" s="122"/>
      <c r="Q32" s="122"/>
    </row>
    <row r="33" spans="6:17" x14ac:dyDescent="0.2">
      <c r="F33" s="122"/>
      <c r="G33" s="122"/>
      <c r="H33" s="122"/>
      <c r="I33" s="122"/>
      <c r="J33" s="122"/>
      <c r="K33" s="122"/>
      <c r="L33" s="123"/>
      <c r="M33" s="123"/>
      <c r="N33" s="122"/>
      <c r="O33" s="122"/>
      <c r="P33" s="122"/>
      <c r="Q33" s="122"/>
    </row>
    <row r="34" spans="6:17" x14ac:dyDescent="0.2">
      <c r="F34" s="122"/>
      <c r="G34" s="122"/>
      <c r="H34" s="122"/>
      <c r="I34" s="122"/>
      <c r="J34" s="122"/>
      <c r="K34" s="122"/>
      <c r="L34" s="123"/>
      <c r="M34" s="123"/>
      <c r="N34" s="122"/>
      <c r="O34" s="122"/>
      <c r="P34" s="122"/>
      <c r="Q34" s="122"/>
    </row>
    <row r="35" spans="6:17" x14ac:dyDescent="0.2">
      <c r="F35" s="122"/>
      <c r="G35" s="122"/>
      <c r="H35" s="122"/>
      <c r="I35" s="122"/>
      <c r="J35" s="122"/>
      <c r="K35" s="122"/>
      <c r="L35" s="123"/>
      <c r="M35" s="123"/>
      <c r="N35" s="122"/>
      <c r="O35" s="122"/>
      <c r="P35" s="122"/>
      <c r="Q35" s="122"/>
    </row>
  </sheetData>
  <mergeCells count="2">
    <mergeCell ref="A1:Q1"/>
    <mergeCell ref="A2:Q2"/>
  </mergeCells>
  <printOptions horizontalCentered="1"/>
  <pageMargins left="0.5" right="0.5" top="1" bottom="1" header="0.25" footer="0.25"/>
  <pageSetup paperSize="9" scale="5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A2" sqref="A2:Q2"/>
    </sheetView>
  </sheetViews>
  <sheetFormatPr defaultRowHeight="12.75" x14ac:dyDescent="0.2"/>
  <cols>
    <col min="1" max="1" width="41.28515625" style="122" bestFit="1" customWidth="1"/>
    <col min="2" max="2" width="10.28515625" style="122" customWidth="1"/>
    <col min="3" max="3" width="10.42578125" style="122" customWidth="1"/>
    <col min="4" max="4" width="9.7109375" style="122" customWidth="1"/>
    <col min="5" max="5" width="10.140625" style="122" customWidth="1"/>
    <col min="6" max="7" width="10.140625" style="125" customWidth="1"/>
    <col min="8" max="8" width="3.7109375" style="125" hidden="1" customWidth="1"/>
    <col min="9" max="9" width="10" style="125" customWidth="1"/>
    <col min="10" max="10" width="10.42578125" style="125" customWidth="1"/>
    <col min="11" max="11" width="11.28515625" style="125" customWidth="1"/>
    <col min="12" max="12" width="11" style="126" customWidth="1"/>
    <col min="13" max="13" width="10.140625" style="126" customWidth="1"/>
    <col min="14" max="14" width="11" style="125" customWidth="1"/>
    <col min="15" max="15" width="9.7109375" style="125" customWidth="1"/>
    <col min="16" max="16" width="10" style="125" customWidth="1"/>
    <col min="17" max="17" width="14.85546875" style="127" customWidth="1"/>
    <col min="18" max="18" width="14.7109375" customWidth="1"/>
    <col min="257" max="257" width="32.7109375" bestFit="1" customWidth="1"/>
    <col min="258" max="258" width="10.28515625" customWidth="1"/>
    <col min="259" max="259" width="10.42578125" customWidth="1"/>
    <col min="260" max="260" width="9.7109375" customWidth="1"/>
    <col min="261" max="263" width="10.140625" customWidth="1"/>
    <col min="264" max="264" width="3.7109375" customWidth="1"/>
    <col min="265" max="265" width="10" customWidth="1"/>
    <col min="266" max="266" width="10.42578125" customWidth="1"/>
    <col min="267" max="267" width="11.28515625" customWidth="1"/>
    <col min="268" max="268" width="11" customWidth="1"/>
    <col min="269" max="269" width="10.140625" customWidth="1"/>
    <col min="270" max="270" width="11" customWidth="1"/>
    <col min="271" max="271" width="9.7109375" customWidth="1"/>
    <col min="272" max="272" width="10" customWidth="1"/>
    <col min="273" max="273" width="14.85546875" customWidth="1"/>
    <col min="274" max="274" width="14.7109375" customWidth="1"/>
    <col min="513" max="513" width="32.7109375" bestFit="1" customWidth="1"/>
    <col min="514" max="514" width="10.28515625" customWidth="1"/>
    <col min="515" max="515" width="10.42578125" customWidth="1"/>
    <col min="516" max="516" width="9.7109375" customWidth="1"/>
    <col min="517" max="519" width="10.140625" customWidth="1"/>
    <col min="520" max="520" width="3.7109375" customWidth="1"/>
    <col min="521" max="521" width="10" customWidth="1"/>
    <col min="522" max="522" width="10.42578125" customWidth="1"/>
    <col min="523" max="523" width="11.28515625" customWidth="1"/>
    <col min="524" max="524" width="11" customWidth="1"/>
    <col min="525" max="525" width="10.140625" customWidth="1"/>
    <col min="526" max="526" width="11" customWidth="1"/>
    <col min="527" max="527" width="9.7109375" customWidth="1"/>
    <col min="528" max="528" width="10" customWidth="1"/>
    <col min="529" max="529" width="14.85546875" customWidth="1"/>
    <col min="530" max="530" width="14.7109375" customWidth="1"/>
    <col min="769" max="769" width="32.7109375" bestFit="1" customWidth="1"/>
    <col min="770" max="770" width="10.28515625" customWidth="1"/>
    <col min="771" max="771" width="10.42578125" customWidth="1"/>
    <col min="772" max="772" width="9.7109375" customWidth="1"/>
    <col min="773" max="775" width="10.140625" customWidth="1"/>
    <col min="776" max="776" width="3.7109375" customWidth="1"/>
    <col min="777" max="777" width="10" customWidth="1"/>
    <col min="778" max="778" width="10.42578125" customWidth="1"/>
    <col min="779" max="779" width="11.28515625" customWidth="1"/>
    <col min="780" max="780" width="11" customWidth="1"/>
    <col min="781" max="781" width="10.140625" customWidth="1"/>
    <col min="782" max="782" width="11" customWidth="1"/>
    <col min="783" max="783" width="9.7109375" customWidth="1"/>
    <col min="784" max="784" width="10" customWidth="1"/>
    <col min="785" max="785" width="14.85546875" customWidth="1"/>
    <col min="786" max="786" width="14.7109375" customWidth="1"/>
    <col min="1025" max="1025" width="32.7109375" bestFit="1" customWidth="1"/>
    <col min="1026" max="1026" width="10.28515625" customWidth="1"/>
    <col min="1027" max="1027" width="10.42578125" customWidth="1"/>
    <col min="1028" max="1028" width="9.7109375" customWidth="1"/>
    <col min="1029" max="1031" width="10.140625" customWidth="1"/>
    <col min="1032" max="1032" width="3.7109375" customWidth="1"/>
    <col min="1033" max="1033" width="10" customWidth="1"/>
    <col min="1034" max="1034" width="10.42578125" customWidth="1"/>
    <col min="1035" max="1035" width="11.28515625" customWidth="1"/>
    <col min="1036" max="1036" width="11" customWidth="1"/>
    <col min="1037" max="1037" width="10.140625" customWidth="1"/>
    <col min="1038" max="1038" width="11" customWidth="1"/>
    <col min="1039" max="1039" width="9.7109375" customWidth="1"/>
    <col min="1040" max="1040" width="10" customWidth="1"/>
    <col min="1041" max="1041" width="14.85546875" customWidth="1"/>
    <col min="1042" max="1042" width="14.7109375" customWidth="1"/>
    <col min="1281" max="1281" width="32.7109375" bestFit="1" customWidth="1"/>
    <col min="1282" max="1282" width="10.28515625" customWidth="1"/>
    <col min="1283" max="1283" width="10.42578125" customWidth="1"/>
    <col min="1284" max="1284" width="9.7109375" customWidth="1"/>
    <col min="1285" max="1287" width="10.140625" customWidth="1"/>
    <col min="1288" max="1288" width="3.7109375" customWidth="1"/>
    <col min="1289" max="1289" width="10" customWidth="1"/>
    <col min="1290" max="1290" width="10.42578125" customWidth="1"/>
    <col min="1291" max="1291" width="11.28515625" customWidth="1"/>
    <col min="1292" max="1292" width="11" customWidth="1"/>
    <col min="1293" max="1293" width="10.140625" customWidth="1"/>
    <col min="1294" max="1294" width="11" customWidth="1"/>
    <col min="1295" max="1295" width="9.7109375" customWidth="1"/>
    <col min="1296" max="1296" width="10" customWidth="1"/>
    <col min="1297" max="1297" width="14.85546875" customWidth="1"/>
    <col min="1298" max="1298" width="14.7109375" customWidth="1"/>
    <col min="1537" max="1537" width="32.7109375" bestFit="1" customWidth="1"/>
    <col min="1538" max="1538" width="10.28515625" customWidth="1"/>
    <col min="1539" max="1539" width="10.42578125" customWidth="1"/>
    <col min="1540" max="1540" width="9.7109375" customWidth="1"/>
    <col min="1541" max="1543" width="10.140625" customWidth="1"/>
    <col min="1544" max="1544" width="3.7109375" customWidth="1"/>
    <col min="1545" max="1545" width="10" customWidth="1"/>
    <col min="1546" max="1546" width="10.42578125" customWidth="1"/>
    <col min="1547" max="1547" width="11.28515625" customWidth="1"/>
    <col min="1548" max="1548" width="11" customWidth="1"/>
    <col min="1549" max="1549" width="10.140625" customWidth="1"/>
    <col min="1550" max="1550" width="11" customWidth="1"/>
    <col min="1551" max="1551" width="9.7109375" customWidth="1"/>
    <col min="1552" max="1552" width="10" customWidth="1"/>
    <col min="1553" max="1553" width="14.85546875" customWidth="1"/>
    <col min="1554" max="1554" width="14.7109375" customWidth="1"/>
    <col min="1793" max="1793" width="32.7109375" bestFit="1" customWidth="1"/>
    <col min="1794" max="1794" width="10.28515625" customWidth="1"/>
    <col min="1795" max="1795" width="10.42578125" customWidth="1"/>
    <col min="1796" max="1796" width="9.7109375" customWidth="1"/>
    <col min="1797" max="1799" width="10.140625" customWidth="1"/>
    <col min="1800" max="1800" width="3.7109375" customWidth="1"/>
    <col min="1801" max="1801" width="10" customWidth="1"/>
    <col min="1802" max="1802" width="10.42578125" customWidth="1"/>
    <col min="1803" max="1803" width="11.28515625" customWidth="1"/>
    <col min="1804" max="1804" width="11" customWidth="1"/>
    <col min="1805" max="1805" width="10.140625" customWidth="1"/>
    <col min="1806" max="1806" width="11" customWidth="1"/>
    <col min="1807" max="1807" width="9.7109375" customWidth="1"/>
    <col min="1808" max="1808" width="10" customWidth="1"/>
    <col min="1809" max="1809" width="14.85546875" customWidth="1"/>
    <col min="1810" max="1810" width="14.7109375" customWidth="1"/>
    <col min="2049" max="2049" width="32.7109375" bestFit="1" customWidth="1"/>
    <col min="2050" max="2050" width="10.28515625" customWidth="1"/>
    <col min="2051" max="2051" width="10.42578125" customWidth="1"/>
    <col min="2052" max="2052" width="9.7109375" customWidth="1"/>
    <col min="2053" max="2055" width="10.140625" customWidth="1"/>
    <col min="2056" max="2056" width="3.7109375" customWidth="1"/>
    <col min="2057" max="2057" width="10" customWidth="1"/>
    <col min="2058" max="2058" width="10.42578125" customWidth="1"/>
    <col min="2059" max="2059" width="11.28515625" customWidth="1"/>
    <col min="2060" max="2060" width="11" customWidth="1"/>
    <col min="2061" max="2061" width="10.140625" customWidth="1"/>
    <col min="2062" max="2062" width="11" customWidth="1"/>
    <col min="2063" max="2063" width="9.7109375" customWidth="1"/>
    <col min="2064" max="2064" width="10" customWidth="1"/>
    <col min="2065" max="2065" width="14.85546875" customWidth="1"/>
    <col min="2066" max="2066" width="14.7109375" customWidth="1"/>
    <col min="2305" max="2305" width="32.7109375" bestFit="1" customWidth="1"/>
    <col min="2306" max="2306" width="10.28515625" customWidth="1"/>
    <col min="2307" max="2307" width="10.42578125" customWidth="1"/>
    <col min="2308" max="2308" width="9.7109375" customWidth="1"/>
    <col min="2309" max="2311" width="10.140625" customWidth="1"/>
    <col min="2312" max="2312" width="3.7109375" customWidth="1"/>
    <col min="2313" max="2313" width="10" customWidth="1"/>
    <col min="2314" max="2314" width="10.42578125" customWidth="1"/>
    <col min="2315" max="2315" width="11.28515625" customWidth="1"/>
    <col min="2316" max="2316" width="11" customWidth="1"/>
    <col min="2317" max="2317" width="10.140625" customWidth="1"/>
    <col min="2318" max="2318" width="11" customWidth="1"/>
    <col min="2319" max="2319" width="9.7109375" customWidth="1"/>
    <col min="2320" max="2320" width="10" customWidth="1"/>
    <col min="2321" max="2321" width="14.85546875" customWidth="1"/>
    <col min="2322" max="2322" width="14.7109375" customWidth="1"/>
    <col min="2561" max="2561" width="32.7109375" bestFit="1" customWidth="1"/>
    <col min="2562" max="2562" width="10.28515625" customWidth="1"/>
    <col min="2563" max="2563" width="10.42578125" customWidth="1"/>
    <col min="2564" max="2564" width="9.7109375" customWidth="1"/>
    <col min="2565" max="2567" width="10.140625" customWidth="1"/>
    <col min="2568" max="2568" width="3.7109375" customWidth="1"/>
    <col min="2569" max="2569" width="10" customWidth="1"/>
    <col min="2570" max="2570" width="10.42578125" customWidth="1"/>
    <col min="2571" max="2571" width="11.28515625" customWidth="1"/>
    <col min="2572" max="2572" width="11" customWidth="1"/>
    <col min="2573" max="2573" width="10.140625" customWidth="1"/>
    <col min="2574" max="2574" width="11" customWidth="1"/>
    <col min="2575" max="2575" width="9.7109375" customWidth="1"/>
    <col min="2576" max="2576" width="10" customWidth="1"/>
    <col min="2577" max="2577" width="14.85546875" customWidth="1"/>
    <col min="2578" max="2578" width="14.7109375" customWidth="1"/>
    <col min="2817" max="2817" width="32.7109375" bestFit="1" customWidth="1"/>
    <col min="2818" max="2818" width="10.28515625" customWidth="1"/>
    <col min="2819" max="2819" width="10.42578125" customWidth="1"/>
    <col min="2820" max="2820" width="9.7109375" customWidth="1"/>
    <col min="2821" max="2823" width="10.140625" customWidth="1"/>
    <col min="2824" max="2824" width="3.7109375" customWidth="1"/>
    <col min="2825" max="2825" width="10" customWidth="1"/>
    <col min="2826" max="2826" width="10.42578125" customWidth="1"/>
    <col min="2827" max="2827" width="11.28515625" customWidth="1"/>
    <col min="2828" max="2828" width="11" customWidth="1"/>
    <col min="2829" max="2829" width="10.140625" customWidth="1"/>
    <col min="2830" max="2830" width="11" customWidth="1"/>
    <col min="2831" max="2831" width="9.7109375" customWidth="1"/>
    <col min="2832" max="2832" width="10" customWidth="1"/>
    <col min="2833" max="2833" width="14.85546875" customWidth="1"/>
    <col min="2834" max="2834" width="14.7109375" customWidth="1"/>
    <col min="3073" max="3073" width="32.7109375" bestFit="1" customWidth="1"/>
    <col min="3074" max="3074" width="10.28515625" customWidth="1"/>
    <col min="3075" max="3075" width="10.42578125" customWidth="1"/>
    <col min="3076" max="3076" width="9.7109375" customWidth="1"/>
    <col min="3077" max="3079" width="10.140625" customWidth="1"/>
    <col min="3080" max="3080" width="3.7109375" customWidth="1"/>
    <col min="3081" max="3081" width="10" customWidth="1"/>
    <col min="3082" max="3082" width="10.42578125" customWidth="1"/>
    <col min="3083" max="3083" width="11.28515625" customWidth="1"/>
    <col min="3084" max="3084" width="11" customWidth="1"/>
    <col min="3085" max="3085" width="10.140625" customWidth="1"/>
    <col min="3086" max="3086" width="11" customWidth="1"/>
    <col min="3087" max="3087" width="9.7109375" customWidth="1"/>
    <col min="3088" max="3088" width="10" customWidth="1"/>
    <col min="3089" max="3089" width="14.85546875" customWidth="1"/>
    <col min="3090" max="3090" width="14.7109375" customWidth="1"/>
    <col min="3329" max="3329" width="32.7109375" bestFit="1" customWidth="1"/>
    <col min="3330" max="3330" width="10.28515625" customWidth="1"/>
    <col min="3331" max="3331" width="10.42578125" customWidth="1"/>
    <col min="3332" max="3332" width="9.7109375" customWidth="1"/>
    <col min="3333" max="3335" width="10.140625" customWidth="1"/>
    <col min="3336" max="3336" width="3.7109375" customWidth="1"/>
    <col min="3337" max="3337" width="10" customWidth="1"/>
    <col min="3338" max="3338" width="10.42578125" customWidth="1"/>
    <col min="3339" max="3339" width="11.28515625" customWidth="1"/>
    <col min="3340" max="3340" width="11" customWidth="1"/>
    <col min="3341" max="3341" width="10.140625" customWidth="1"/>
    <col min="3342" max="3342" width="11" customWidth="1"/>
    <col min="3343" max="3343" width="9.7109375" customWidth="1"/>
    <col min="3344" max="3344" width="10" customWidth="1"/>
    <col min="3345" max="3345" width="14.85546875" customWidth="1"/>
    <col min="3346" max="3346" width="14.7109375" customWidth="1"/>
    <col min="3585" max="3585" width="32.7109375" bestFit="1" customWidth="1"/>
    <col min="3586" max="3586" width="10.28515625" customWidth="1"/>
    <col min="3587" max="3587" width="10.42578125" customWidth="1"/>
    <col min="3588" max="3588" width="9.7109375" customWidth="1"/>
    <col min="3589" max="3591" width="10.140625" customWidth="1"/>
    <col min="3592" max="3592" width="3.7109375" customWidth="1"/>
    <col min="3593" max="3593" width="10" customWidth="1"/>
    <col min="3594" max="3594" width="10.42578125" customWidth="1"/>
    <col min="3595" max="3595" width="11.28515625" customWidth="1"/>
    <col min="3596" max="3596" width="11" customWidth="1"/>
    <col min="3597" max="3597" width="10.140625" customWidth="1"/>
    <col min="3598" max="3598" width="11" customWidth="1"/>
    <col min="3599" max="3599" width="9.7109375" customWidth="1"/>
    <col min="3600" max="3600" width="10" customWidth="1"/>
    <col min="3601" max="3601" width="14.85546875" customWidth="1"/>
    <col min="3602" max="3602" width="14.7109375" customWidth="1"/>
    <col min="3841" max="3841" width="32.7109375" bestFit="1" customWidth="1"/>
    <col min="3842" max="3842" width="10.28515625" customWidth="1"/>
    <col min="3843" max="3843" width="10.42578125" customWidth="1"/>
    <col min="3844" max="3844" width="9.7109375" customWidth="1"/>
    <col min="3845" max="3847" width="10.140625" customWidth="1"/>
    <col min="3848" max="3848" width="3.7109375" customWidth="1"/>
    <col min="3849" max="3849" width="10" customWidth="1"/>
    <col min="3850" max="3850" width="10.42578125" customWidth="1"/>
    <col min="3851" max="3851" width="11.28515625" customWidth="1"/>
    <col min="3852" max="3852" width="11" customWidth="1"/>
    <col min="3853" max="3853" width="10.140625" customWidth="1"/>
    <col min="3854" max="3854" width="11" customWidth="1"/>
    <col min="3855" max="3855" width="9.7109375" customWidth="1"/>
    <col min="3856" max="3856" width="10" customWidth="1"/>
    <col min="3857" max="3857" width="14.85546875" customWidth="1"/>
    <col min="3858" max="3858" width="14.7109375" customWidth="1"/>
    <col min="4097" max="4097" width="32.7109375" bestFit="1" customWidth="1"/>
    <col min="4098" max="4098" width="10.28515625" customWidth="1"/>
    <col min="4099" max="4099" width="10.42578125" customWidth="1"/>
    <col min="4100" max="4100" width="9.7109375" customWidth="1"/>
    <col min="4101" max="4103" width="10.140625" customWidth="1"/>
    <col min="4104" max="4104" width="3.7109375" customWidth="1"/>
    <col min="4105" max="4105" width="10" customWidth="1"/>
    <col min="4106" max="4106" width="10.42578125" customWidth="1"/>
    <col min="4107" max="4107" width="11.28515625" customWidth="1"/>
    <col min="4108" max="4108" width="11" customWidth="1"/>
    <col min="4109" max="4109" width="10.140625" customWidth="1"/>
    <col min="4110" max="4110" width="11" customWidth="1"/>
    <col min="4111" max="4111" width="9.7109375" customWidth="1"/>
    <col min="4112" max="4112" width="10" customWidth="1"/>
    <col min="4113" max="4113" width="14.85546875" customWidth="1"/>
    <col min="4114" max="4114" width="14.7109375" customWidth="1"/>
    <col min="4353" max="4353" width="32.7109375" bestFit="1" customWidth="1"/>
    <col min="4354" max="4354" width="10.28515625" customWidth="1"/>
    <col min="4355" max="4355" width="10.42578125" customWidth="1"/>
    <col min="4356" max="4356" width="9.7109375" customWidth="1"/>
    <col min="4357" max="4359" width="10.140625" customWidth="1"/>
    <col min="4360" max="4360" width="3.7109375" customWidth="1"/>
    <col min="4361" max="4361" width="10" customWidth="1"/>
    <col min="4362" max="4362" width="10.42578125" customWidth="1"/>
    <col min="4363" max="4363" width="11.28515625" customWidth="1"/>
    <col min="4364" max="4364" width="11" customWidth="1"/>
    <col min="4365" max="4365" width="10.140625" customWidth="1"/>
    <col min="4366" max="4366" width="11" customWidth="1"/>
    <col min="4367" max="4367" width="9.7109375" customWidth="1"/>
    <col min="4368" max="4368" width="10" customWidth="1"/>
    <col min="4369" max="4369" width="14.85546875" customWidth="1"/>
    <col min="4370" max="4370" width="14.7109375" customWidth="1"/>
    <col min="4609" max="4609" width="32.7109375" bestFit="1" customWidth="1"/>
    <col min="4610" max="4610" width="10.28515625" customWidth="1"/>
    <col min="4611" max="4611" width="10.42578125" customWidth="1"/>
    <col min="4612" max="4612" width="9.7109375" customWidth="1"/>
    <col min="4613" max="4615" width="10.140625" customWidth="1"/>
    <col min="4616" max="4616" width="3.7109375" customWidth="1"/>
    <col min="4617" max="4617" width="10" customWidth="1"/>
    <col min="4618" max="4618" width="10.42578125" customWidth="1"/>
    <col min="4619" max="4619" width="11.28515625" customWidth="1"/>
    <col min="4620" max="4620" width="11" customWidth="1"/>
    <col min="4621" max="4621" width="10.140625" customWidth="1"/>
    <col min="4622" max="4622" width="11" customWidth="1"/>
    <col min="4623" max="4623" width="9.7109375" customWidth="1"/>
    <col min="4624" max="4624" width="10" customWidth="1"/>
    <col min="4625" max="4625" width="14.85546875" customWidth="1"/>
    <col min="4626" max="4626" width="14.7109375" customWidth="1"/>
    <col min="4865" max="4865" width="32.7109375" bestFit="1" customWidth="1"/>
    <col min="4866" max="4866" width="10.28515625" customWidth="1"/>
    <col min="4867" max="4867" width="10.42578125" customWidth="1"/>
    <col min="4868" max="4868" width="9.7109375" customWidth="1"/>
    <col min="4869" max="4871" width="10.140625" customWidth="1"/>
    <col min="4872" max="4872" width="3.7109375" customWidth="1"/>
    <col min="4873" max="4873" width="10" customWidth="1"/>
    <col min="4874" max="4874" width="10.42578125" customWidth="1"/>
    <col min="4875" max="4875" width="11.28515625" customWidth="1"/>
    <col min="4876" max="4876" width="11" customWidth="1"/>
    <col min="4877" max="4877" width="10.140625" customWidth="1"/>
    <col min="4878" max="4878" width="11" customWidth="1"/>
    <col min="4879" max="4879" width="9.7109375" customWidth="1"/>
    <col min="4880" max="4880" width="10" customWidth="1"/>
    <col min="4881" max="4881" width="14.85546875" customWidth="1"/>
    <col min="4882" max="4882" width="14.7109375" customWidth="1"/>
    <col min="5121" max="5121" width="32.7109375" bestFit="1" customWidth="1"/>
    <col min="5122" max="5122" width="10.28515625" customWidth="1"/>
    <col min="5123" max="5123" width="10.42578125" customWidth="1"/>
    <col min="5124" max="5124" width="9.7109375" customWidth="1"/>
    <col min="5125" max="5127" width="10.140625" customWidth="1"/>
    <col min="5128" max="5128" width="3.7109375" customWidth="1"/>
    <col min="5129" max="5129" width="10" customWidth="1"/>
    <col min="5130" max="5130" width="10.42578125" customWidth="1"/>
    <col min="5131" max="5131" width="11.28515625" customWidth="1"/>
    <col min="5132" max="5132" width="11" customWidth="1"/>
    <col min="5133" max="5133" width="10.140625" customWidth="1"/>
    <col min="5134" max="5134" width="11" customWidth="1"/>
    <col min="5135" max="5135" width="9.7109375" customWidth="1"/>
    <col min="5136" max="5136" width="10" customWidth="1"/>
    <col min="5137" max="5137" width="14.85546875" customWidth="1"/>
    <col min="5138" max="5138" width="14.7109375" customWidth="1"/>
    <col min="5377" max="5377" width="32.7109375" bestFit="1" customWidth="1"/>
    <col min="5378" max="5378" width="10.28515625" customWidth="1"/>
    <col min="5379" max="5379" width="10.42578125" customWidth="1"/>
    <col min="5380" max="5380" width="9.7109375" customWidth="1"/>
    <col min="5381" max="5383" width="10.140625" customWidth="1"/>
    <col min="5384" max="5384" width="3.7109375" customWidth="1"/>
    <col min="5385" max="5385" width="10" customWidth="1"/>
    <col min="5386" max="5386" width="10.42578125" customWidth="1"/>
    <col min="5387" max="5387" width="11.28515625" customWidth="1"/>
    <col min="5388" max="5388" width="11" customWidth="1"/>
    <col min="5389" max="5389" width="10.140625" customWidth="1"/>
    <col min="5390" max="5390" width="11" customWidth="1"/>
    <col min="5391" max="5391" width="9.7109375" customWidth="1"/>
    <col min="5392" max="5392" width="10" customWidth="1"/>
    <col min="5393" max="5393" width="14.85546875" customWidth="1"/>
    <col min="5394" max="5394" width="14.7109375" customWidth="1"/>
    <col min="5633" max="5633" width="32.7109375" bestFit="1" customWidth="1"/>
    <col min="5634" max="5634" width="10.28515625" customWidth="1"/>
    <col min="5635" max="5635" width="10.42578125" customWidth="1"/>
    <col min="5636" max="5636" width="9.7109375" customWidth="1"/>
    <col min="5637" max="5639" width="10.140625" customWidth="1"/>
    <col min="5640" max="5640" width="3.7109375" customWidth="1"/>
    <col min="5641" max="5641" width="10" customWidth="1"/>
    <col min="5642" max="5642" width="10.42578125" customWidth="1"/>
    <col min="5643" max="5643" width="11.28515625" customWidth="1"/>
    <col min="5644" max="5644" width="11" customWidth="1"/>
    <col min="5645" max="5645" width="10.140625" customWidth="1"/>
    <col min="5646" max="5646" width="11" customWidth="1"/>
    <col min="5647" max="5647" width="9.7109375" customWidth="1"/>
    <col min="5648" max="5648" width="10" customWidth="1"/>
    <col min="5649" max="5649" width="14.85546875" customWidth="1"/>
    <col min="5650" max="5650" width="14.7109375" customWidth="1"/>
    <col min="5889" max="5889" width="32.7109375" bestFit="1" customWidth="1"/>
    <col min="5890" max="5890" width="10.28515625" customWidth="1"/>
    <col min="5891" max="5891" width="10.42578125" customWidth="1"/>
    <col min="5892" max="5892" width="9.7109375" customWidth="1"/>
    <col min="5893" max="5895" width="10.140625" customWidth="1"/>
    <col min="5896" max="5896" width="3.7109375" customWidth="1"/>
    <col min="5897" max="5897" width="10" customWidth="1"/>
    <col min="5898" max="5898" width="10.42578125" customWidth="1"/>
    <col min="5899" max="5899" width="11.28515625" customWidth="1"/>
    <col min="5900" max="5900" width="11" customWidth="1"/>
    <col min="5901" max="5901" width="10.140625" customWidth="1"/>
    <col min="5902" max="5902" width="11" customWidth="1"/>
    <col min="5903" max="5903" width="9.7109375" customWidth="1"/>
    <col min="5904" max="5904" width="10" customWidth="1"/>
    <col min="5905" max="5905" width="14.85546875" customWidth="1"/>
    <col min="5906" max="5906" width="14.7109375" customWidth="1"/>
    <col min="6145" max="6145" width="32.7109375" bestFit="1" customWidth="1"/>
    <col min="6146" max="6146" width="10.28515625" customWidth="1"/>
    <col min="6147" max="6147" width="10.42578125" customWidth="1"/>
    <col min="6148" max="6148" width="9.7109375" customWidth="1"/>
    <col min="6149" max="6151" width="10.140625" customWidth="1"/>
    <col min="6152" max="6152" width="3.7109375" customWidth="1"/>
    <col min="6153" max="6153" width="10" customWidth="1"/>
    <col min="6154" max="6154" width="10.42578125" customWidth="1"/>
    <col min="6155" max="6155" width="11.28515625" customWidth="1"/>
    <col min="6156" max="6156" width="11" customWidth="1"/>
    <col min="6157" max="6157" width="10.140625" customWidth="1"/>
    <col min="6158" max="6158" width="11" customWidth="1"/>
    <col min="6159" max="6159" width="9.7109375" customWidth="1"/>
    <col min="6160" max="6160" width="10" customWidth="1"/>
    <col min="6161" max="6161" width="14.85546875" customWidth="1"/>
    <col min="6162" max="6162" width="14.7109375" customWidth="1"/>
    <col min="6401" max="6401" width="32.7109375" bestFit="1" customWidth="1"/>
    <col min="6402" max="6402" width="10.28515625" customWidth="1"/>
    <col min="6403" max="6403" width="10.42578125" customWidth="1"/>
    <col min="6404" max="6404" width="9.7109375" customWidth="1"/>
    <col min="6405" max="6407" width="10.140625" customWidth="1"/>
    <col min="6408" max="6408" width="3.7109375" customWidth="1"/>
    <col min="6409" max="6409" width="10" customWidth="1"/>
    <col min="6410" max="6410" width="10.42578125" customWidth="1"/>
    <col min="6411" max="6411" width="11.28515625" customWidth="1"/>
    <col min="6412" max="6412" width="11" customWidth="1"/>
    <col min="6413" max="6413" width="10.140625" customWidth="1"/>
    <col min="6414" max="6414" width="11" customWidth="1"/>
    <col min="6415" max="6415" width="9.7109375" customWidth="1"/>
    <col min="6416" max="6416" width="10" customWidth="1"/>
    <col min="6417" max="6417" width="14.85546875" customWidth="1"/>
    <col min="6418" max="6418" width="14.7109375" customWidth="1"/>
    <col min="6657" max="6657" width="32.7109375" bestFit="1" customWidth="1"/>
    <col min="6658" max="6658" width="10.28515625" customWidth="1"/>
    <col min="6659" max="6659" width="10.42578125" customWidth="1"/>
    <col min="6660" max="6660" width="9.7109375" customWidth="1"/>
    <col min="6661" max="6663" width="10.140625" customWidth="1"/>
    <col min="6664" max="6664" width="3.7109375" customWidth="1"/>
    <col min="6665" max="6665" width="10" customWidth="1"/>
    <col min="6666" max="6666" width="10.42578125" customWidth="1"/>
    <col min="6667" max="6667" width="11.28515625" customWidth="1"/>
    <col min="6668" max="6668" width="11" customWidth="1"/>
    <col min="6669" max="6669" width="10.140625" customWidth="1"/>
    <col min="6670" max="6670" width="11" customWidth="1"/>
    <col min="6671" max="6671" width="9.7109375" customWidth="1"/>
    <col min="6672" max="6672" width="10" customWidth="1"/>
    <col min="6673" max="6673" width="14.85546875" customWidth="1"/>
    <col min="6674" max="6674" width="14.7109375" customWidth="1"/>
    <col min="6913" max="6913" width="32.7109375" bestFit="1" customWidth="1"/>
    <col min="6914" max="6914" width="10.28515625" customWidth="1"/>
    <col min="6915" max="6915" width="10.42578125" customWidth="1"/>
    <col min="6916" max="6916" width="9.7109375" customWidth="1"/>
    <col min="6917" max="6919" width="10.140625" customWidth="1"/>
    <col min="6920" max="6920" width="3.7109375" customWidth="1"/>
    <col min="6921" max="6921" width="10" customWidth="1"/>
    <col min="6922" max="6922" width="10.42578125" customWidth="1"/>
    <col min="6923" max="6923" width="11.28515625" customWidth="1"/>
    <col min="6924" max="6924" width="11" customWidth="1"/>
    <col min="6925" max="6925" width="10.140625" customWidth="1"/>
    <col min="6926" max="6926" width="11" customWidth="1"/>
    <col min="6927" max="6927" width="9.7109375" customWidth="1"/>
    <col min="6928" max="6928" width="10" customWidth="1"/>
    <col min="6929" max="6929" width="14.85546875" customWidth="1"/>
    <col min="6930" max="6930" width="14.7109375" customWidth="1"/>
    <col min="7169" max="7169" width="32.7109375" bestFit="1" customWidth="1"/>
    <col min="7170" max="7170" width="10.28515625" customWidth="1"/>
    <col min="7171" max="7171" width="10.42578125" customWidth="1"/>
    <col min="7172" max="7172" width="9.7109375" customWidth="1"/>
    <col min="7173" max="7175" width="10.140625" customWidth="1"/>
    <col min="7176" max="7176" width="3.7109375" customWidth="1"/>
    <col min="7177" max="7177" width="10" customWidth="1"/>
    <col min="7178" max="7178" width="10.42578125" customWidth="1"/>
    <col min="7179" max="7179" width="11.28515625" customWidth="1"/>
    <col min="7180" max="7180" width="11" customWidth="1"/>
    <col min="7181" max="7181" width="10.140625" customWidth="1"/>
    <col min="7182" max="7182" width="11" customWidth="1"/>
    <col min="7183" max="7183" width="9.7109375" customWidth="1"/>
    <col min="7184" max="7184" width="10" customWidth="1"/>
    <col min="7185" max="7185" width="14.85546875" customWidth="1"/>
    <col min="7186" max="7186" width="14.7109375" customWidth="1"/>
    <col min="7425" max="7425" width="32.7109375" bestFit="1" customWidth="1"/>
    <col min="7426" max="7426" width="10.28515625" customWidth="1"/>
    <col min="7427" max="7427" width="10.42578125" customWidth="1"/>
    <col min="7428" max="7428" width="9.7109375" customWidth="1"/>
    <col min="7429" max="7431" width="10.140625" customWidth="1"/>
    <col min="7432" max="7432" width="3.7109375" customWidth="1"/>
    <col min="7433" max="7433" width="10" customWidth="1"/>
    <col min="7434" max="7434" width="10.42578125" customWidth="1"/>
    <col min="7435" max="7435" width="11.28515625" customWidth="1"/>
    <col min="7436" max="7436" width="11" customWidth="1"/>
    <col min="7437" max="7437" width="10.140625" customWidth="1"/>
    <col min="7438" max="7438" width="11" customWidth="1"/>
    <col min="7439" max="7439" width="9.7109375" customWidth="1"/>
    <col min="7440" max="7440" width="10" customWidth="1"/>
    <col min="7441" max="7441" width="14.85546875" customWidth="1"/>
    <col min="7442" max="7442" width="14.7109375" customWidth="1"/>
    <col min="7681" max="7681" width="32.7109375" bestFit="1" customWidth="1"/>
    <col min="7682" max="7682" width="10.28515625" customWidth="1"/>
    <col min="7683" max="7683" width="10.42578125" customWidth="1"/>
    <col min="7684" max="7684" width="9.7109375" customWidth="1"/>
    <col min="7685" max="7687" width="10.140625" customWidth="1"/>
    <col min="7688" max="7688" width="3.7109375" customWidth="1"/>
    <col min="7689" max="7689" width="10" customWidth="1"/>
    <col min="7690" max="7690" width="10.42578125" customWidth="1"/>
    <col min="7691" max="7691" width="11.28515625" customWidth="1"/>
    <col min="7692" max="7692" width="11" customWidth="1"/>
    <col min="7693" max="7693" width="10.140625" customWidth="1"/>
    <col min="7694" max="7694" width="11" customWidth="1"/>
    <col min="7695" max="7695" width="9.7109375" customWidth="1"/>
    <col min="7696" max="7696" width="10" customWidth="1"/>
    <col min="7697" max="7697" width="14.85546875" customWidth="1"/>
    <col min="7698" max="7698" width="14.7109375" customWidth="1"/>
    <col min="7937" max="7937" width="32.7109375" bestFit="1" customWidth="1"/>
    <col min="7938" max="7938" width="10.28515625" customWidth="1"/>
    <col min="7939" max="7939" width="10.42578125" customWidth="1"/>
    <col min="7940" max="7940" width="9.7109375" customWidth="1"/>
    <col min="7941" max="7943" width="10.140625" customWidth="1"/>
    <col min="7944" max="7944" width="3.7109375" customWidth="1"/>
    <col min="7945" max="7945" width="10" customWidth="1"/>
    <col min="7946" max="7946" width="10.42578125" customWidth="1"/>
    <col min="7947" max="7947" width="11.28515625" customWidth="1"/>
    <col min="7948" max="7948" width="11" customWidth="1"/>
    <col min="7949" max="7949" width="10.140625" customWidth="1"/>
    <col min="7950" max="7950" width="11" customWidth="1"/>
    <col min="7951" max="7951" width="9.7109375" customWidth="1"/>
    <col min="7952" max="7952" width="10" customWidth="1"/>
    <col min="7953" max="7953" width="14.85546875" customWidth="1"/>
    <col min="7954" max="7954" width="14.7109375" customWidth="1"/>
    <col min="8193" max="8193" width="32.7109375" bestFit="1" customWidth="1"/>
    <col min="8194" max="8194" width="10.28515625" customWidth="1"/>
    <col min="8195" max="8195" width="10.42578125" customWidth="1"/>
    <col min="8196" max="8196" width="9.7109375" customWidth="1"/>
    <col min="8197" max="8199" width="10.140625" customWidth="1"/>
    <col min="8200" max="8200" width="3.7109375" customWidth="1"/>
    <col min="8201" max="8201" width="10" customWidth="1"/>
    <col min="8202" max="8202" width="10.42578125" customWidth="1"/>
    <col min="8203" max="8203" width="11.28515625" customWidth="1"/>
    <col min="8204" max="8204" width="11" customWidth="1"/>
    <col min="8205" max="8205" width="10.140625" customWidth="1"/>
    <col min="8206" max="8206" width="11" customWidth="1"/>
    <col min="8207" max="8207" width="9.7109375" customWidth="1"/>
    <col min="8208" max="8208" width="10" customWidth="1"/>
    <col min="8209" max="8209" width="14.85546875" customWidth="1"/>
    <col min="8210" max="8210" width="14.7109375" customWidth="1"/>
    <col min="8449" max="8449" width="32.7109375" bestFit="1" customWidth="1"/>
    <col min="8450" max="8450" width="10.28515625" customWidth="1"/>
    <col min="8451" max="8451" width="10.42578125" customWidth="1"/>
    <col min="8452" max="8452" width="9.7109375" customWidth="1"/>
    <col min="8453" max="8455" width="10.140625" customWidth="1"/>
    <col min="8456" max="8456" width="3.7109375" customWidth="1"/>
    <col min="8457" max="8457" width="10" customWidth="1"/>
    <col min="8458" max="8458" width="10.42578125" customWidth="1"/>
    <col min="8459" max="8459" width="11.28515625" customWidth="1"/>
    <col min="8460" max="8460" width="11" customWidth="1"/>
    <col min="8461" max="8461" width="10.140625" customWidth="1"/>
    <col min="8462" max="8462" width="11" customWidth="1"/>
    <col min="8463" max="8463" width="9.7109375" customWidth="1"/>
    <col min="8464" max="8464" width="10" customWidth="1"/>
    <col min="8465" max="8465" width="14.85546875" customWidth="1"/>
    <col min="8466" max="8466" width="14.7109375" customWidth="1"/>
    <col min="8705" max="8705" width="32.7109375" bestFit="1" customWidth="1"/>
    <col min="8706" max="8706" width="10.28515625" customWidth="1"/>
    <col min="8707" max="8707" width="10.42578125" customWidth="1"/>
    <col min="8708" max="8708" width="9.7109375" customWidth="1"/>
    <col min="8709" max="8711" width="10.140625" customWidth="1"/>
    <col min="8712" max="8712" width="3.7109375" customWidth="1"/>
    <col min="8713" max="8713" width="10" customWidth="1"/>
    <col min="8714" max="8714" width="10.42578125" customWidth="1"/>
    <col min="8715" max="8715" width="11.28515625" customWidth="1"/>
    <col min="8716" max="8716" width="11" customWidth="1"/>
    <col min="8717" max="8717" width="10.140625" customWidth="1"/>
    <col min="8718" max="8718" width="11" customWidth="1"/>
    <col min="8719" max="8719" width="9.7109375" customWidth="1"/>
    <col min="8720" max="8720" width="10" customWidth="1"/>
    <col min="8721" max="8721" width="14.85546875" customWidth="1"/>
    <col min="8722" max="8722" width="14.7109375" customWidth="1"/>
    <col min="8961" max="8961" width="32.7109375" bestFit="1" customWidth="1"/>
    <col min="8962" max="8962" width="10.28515625" customWidth="1"/>
    <col min="8963" max="8963" width="10.42578125" customWidth="1"/>
    <col min="8964" max="8964" width="9.7109375" customWidth="1"/>
    <col min="8965" max="8967" width="10.140625" customWidth="1"/>
    <col min="8968" max="8968" width="3.7109375" customWidth="1"/>
    <col min="8969" max="8969" width="10" customWidth="1"/>
    <col min="8970" max="8970" width="10.42578125" customWidth="1"/>
    <col min="8971" max="8971" width="11.28515625" customWidth="1"/>
    <col min="8972" max="8972" width="11" customWidth="1"/>
    <col min="8973" max="8973" width="10.140625" customWidth="1"/>
    <col min="8974" max="8974" width="11" customWidth="1"/>
    <col min="8975" max="8975" width="9.7109375" customWidth="1"/>
    <col min="8976" max="8976" width="10" customWidth="1"/>
    <col min="8977" max="8977" width="14.85546875" customWidth="1"/>
    <col min="8978" max="8978" width="14.7109375" customWidth="1"/>
    <col min="9217" max="9217" width="32.7109375" bestFit="1" customWidth="1"/>
    <col min="9218" max="9218" width="10.28515625" customWidth="1"/>
    <col min="9219" max="9219" width="10.42578125" customWidth="1"/>
    <col min="9220" max="9220" width="9.7109375" customWidth="1"/>
    <col min="9221" max="9223" width="10.140625" customWidth="1"/>
    <col min="9224" max="9224" width="3.7109375" customWidth="1"/>
    <col min="9225" max="9225" width="10" customWidth="1"/>
    <col min="9226" max="9226" width="10.42578125" customWidth="1"/>
    <col min="9227" max="9227" width="11.28515625" customWidth="1"/>
    <col min="9228" max="9228" width="11" customWidth="1"/>
    <col min="9229" max="9229" width="10.140625" customWidth="1"/>
    <col min="9230" max="9230" width="11" customWidth="1"/>
    <col min="9231" max="9231" width="9.7109375" customWidth="1"/>
    <col min="9232" max="9232" width="10" customWidth="1"/>
    <col min="9233" max="9233" width="14.85546875" customWidth="1"/>
    <col min="9234" max="9234" width="14.7109375" customWidth="1"/>
    <col min="9473" max="9473" width="32.7109375" bestFit="1" customWidth="1"/>
    <col min="9474" max="9474" width="10.28515625" customWidth="1"/>
    <col min="9475" max="9475" width="10.42578125" customWidth="1"/>
    <col min="9476" max="9476" width="9.7109375" customWidth="1"/>
    <col min="9477" max="9479" width="10.140625" customWidth="1"/>
    <col min="9480" max="9480" width="3.7109375" customWidth="1"/>
    <col min="9481" max="9481" width="10" customWidth="1"/>
    <col min="9482" max="9482" width="10.42578125" customWidth="1"/>
    <col min="9483" max="9483" width="11.28515625" customWidth="1"/>
    <col min="9484" max="9484" width="11" customWidth="1"/>
    <col min="9485" max="9485" width="10.140625" customWidth="1"/>
    <col min="9486" max="9486" width="11" customWidth="1"/>
    <col min="9487" max="9487" width="9.7109375" customWidth="1"/>
    <col min="9488" max="9488" width="10" customWidth="1"/>
    <col min="9489" max="9489" width="14.85546875" customWidth="1"/>
    <col min="9490" max="9490" width="14.7109375" customWidth="1"/>
    <col min="9729" max="9729" width="32.7109375" bestFit="1" customWidth="1"/>
    <col min="9730" max="9730" width="10.28515625" customWidth="1"/>
    <col min="9731" max="9731" width="10.42578125" customWidth="1"/>
    <col min="9732" max="9732" width="9.7109375" customWidth="1"/>
    <col min="9733" max="9735" width="10.140625" customWidth="1"/>
    <col min="9736" max="9736" width="3.7109375" customWidth="1"/>
    <col min="9737" max="9737" width="10" customWidth="1"/>
    <col min="9738" max="9738" width="10.42578125" customWidth="1"/>
    <col min="9739" max="9739" width="11.28515625" customWidth="1"/>
    <col min="9740" max="9740" width="11" customWidth="1"/>
    <col min="9741" max="9741" width="10.140625" customWidth="1"/>
    <col min="9742" max="9742" width="11" customWidth="1"/>
    <col min="9743" max="9743" width="9.7109375" customWidth="1"/>
    <col min="9744" max="9744" width="10" customWidth="1"/>
    <col min="9745" max="9745" width="14.85546875" customWidth="1"/>
    <col min="9746" max="9746" width="14.7109375" customWidth="1"/>
    <col min="9985" max="9985" width="32.7109375" bestFit="1" customWidth="1"/>
    <col min="9986" max="9986" width="10.28515625" customWidth="1"/>
    <col min="9987" max="9987" width="10.42578125" customWidth="1"/>
    <col min="9988" max="9988" width="9.7109375" customWidth="1"/>
    <col min="9989" max="9991" width="10.140625" customWidth="1"/>
    <col min="9992" max="9992" width="3.7109375" customWidth="1"/>
    <col min="9993" max="9993" width="10" customWidth="1"/>
    <col min="9994" max="9994" width="10.42578125" customWidth="1"/>
    <col min="9995" max="9995" width="11.28515625" customWidth="1"/>
    <col min="9996" max="9996" width="11" customWidth="1"/>
    <col min="9997" max="9997" width="10.140625" customWidth="1"/>
    <col min="9998" max="9998" width="11" customWidth="1"/>
    <col min="9999" max="9999" width="9.7109375" customWidth="1"/>
    <col min="10000" max="10000" width="10" customWidth="1"/>
    <col min="10001" max="10001" width="14.85546875" customWidth="1"/>
    <col min="10002" max="10002" width="14.7109375" customWidth="1"/>
    <col min="10241" max="10241" width="32.7109375" bestFit="1" customWidth="1"/>
    <col min="10242" max="10242" width="10.28515625" customWidth="1"/>
    <col min="10243" max="10243" width="10.42578125" customWidth="1"/>
    <col min="10244" max="10244" width="9.7109375" customWidth="1"/>
    <col min="10245" max="10247" width="10.140625" customWidth="1"/>
    <col min="10248" max="10248" width="3.7109375" customWidth="1"/>
    <col min="10249" max="10249" width="10" customWidth="1"/>
    <col min="10250" max="10250" width="10.42578125" customWidth="1"/>
    <col min="10251" max="10251" width="11.28515625" customWidth="1"/>
    <col min="10252" max="10252" width="11" customWidth="1"/>
    <col min="10253" max="10253" width="10.140625" customWidth="1"/>
    <col min="10254" max="10254" width="11" customWidth="1"/>
    <col min="10255" max="10255" width="9.7109375" customWidth="1"/>
    <col min="10256" max="10256" width="10" customWidth="1"/>
    <col min="10257" max="10257" width="14.85546875" customWidth="1"/>
    <col min="10258" max="10258" width="14.7109375" customWidth="1"/>
    <col min="10497" max="10497" width="32.7109375" bestFit="1" customWidth="1"/>
    <col min="10498" max="10498" width="10.28515625" customWidth="1"/>
    <col min="10499" max="10499" width="10.42578125" customWidth="1"/>
    <col min="10500" max="10500" width="9.7109375" customWidth="1"/>
    <col min="10501" max="10503" width="10.140625" customWidth="1"/>
    <col min="10504" max="10504" width="3.7109375" customWidth="1"/>
    <col min="10505" max="10505" width="10" customWidth="1"/>
    <col min="10506" max="10506" width="10.42578125" customWidth="1"/>
    <col min="10507" max="10507" width="11.28515625" customWidth="1"/>
    <col min="10508" max="10508" width="11" customWidth="1"/>
    <col min="10509" max="10509" width="10.140625" customWidth="1"/>
    <col min="10510" max="10510" width="11" customWidth="1"/>
    <col min="10511" max="10511" width="9.7109375" customWidth="1"/>
    <col min="10512" max="10512" width="10" customWidth="1"/>
    <col min="10513" max="10513" width="14.85546875" customWidth="1"/>
    <col min="10514" max="10514" width="14.7109375" customWidth="1"/>
    <col min="10753" max="10753" width="32.7109375" bestFit="1" customWidth="1"/>
    <col min="10754" max="10754" width="10.28515625" customWidth="1"/>
    <col min="10755" max="10755" width="10.42578125" customWidth="1"/>
    <col min="10756" max="10756" width="9.7109375" customWidth="1"/>
    <col min="10757" max="10759" width="10.140625" customWidth="1"/>
    <col min="10760" max="10760" width="3.7109375" customWidth="1"/>
    <col min="10761" max="10761" width="10" customWidth="1"/>
    <col min="10762" max="10762" width="10.42578125" customWidth="1"/>
    <col min="10763" max="10763" width="11.28515625" customWidth="1"/>
    <col min="10764" max="10764" width="11" customWidth="1"/>
    <col min="10765" max="10765" width="10.140625" customWidth="1"/>
    <col min="10766" max="10766" width="11" customWidth="1"/>
    <col min="10767" max="10767" width="9.7109375" customWidth="1"/>
    <col min="10768" max="10768" width="10" customWidth="1"/>
    <col min="10769" max="10769" width="14.85546875" customWidth="1"/>
    <col min="10770" max="10770" width="14.7109375" customWidth="1"/>
    <col min="11009" max="11009" width="32.7109375" bestFit="1" customWidth="1"/>
    <col min="11010" max="11010" width="10.28515625" customWidth="1"/>
    <col min="11011" max="11011" width="10.42578125" customWidth="1"/>
    <col min="11012" max="11012" width="9.7109375" customWidth="1"/>
    <col min="11013" max="11015" width="10.140625" customWidth="1"/>
    <col min="11016" max="11016" width="3.7109375" customWidth="1"/>
    <col min="11017" max="11017" width="10" customWidth="1"/>
    <col min="11018" max="11018" width="10.42578125" customWidth="1"/>
    <col min="11019" max="11019" width="11.28515625" customWidth="1"/>
    <col min="11020" max="11020" width="11" customWidth="1"/>
    <col min="11021" max="11021" width="10.140625" customWidth="1"/>
    <col min="11022" max="11022" width="11" customWidth="1"/>
    <col min="11023" max="11023" width="9.7109375" customWidth="1"/>
    <col min="11024" max="11024" width="10" customWidth="1"/>
    <col min="11025" max="11025" width="14.85546875" customWidth="1"/>
    <col min="11026" max="11026" width="14.7109375" customWidth="1"/>
    <col min="11265" max="11265" width="32.7109375" bestFit="1" customWidth="1"/>
    <col min="11266" max="11266" width="10.28515625" customWidth="1"/>
    <col min="11267" max="11267" width="10.42578125" customWidth="1"/>
    <col min="11268" max="11268" width="9.7109375" customWidth="1"/>
    <col min="11269" max="11271" width="10.140625" customWidth="1"/>
    <col min="11272" max="11272" width="3.7109375" customWidth="1"/>
    <col min="11273" max="11273" width="10" customWidth="1"/>
    <col min="11274" max="11274" width="10.42578125" customWidth="1"/>
    <col min="11275" max="11275" width="11.28515625" customWidth="1"/>
    <col min="11276" max="11276" width="11" customWidth="1"/>
    <col min="11277" max="11277" width="10.140625" customWidth="1"/>
    <col min="11278" max="11278" width="11" customWidth="1"/>
    <col min="11279" max="11279" width="9.7109375" customWidth="1"/>
    <col min="11280" max="11280" width="10" customWidth="1"/>
    <col min="11281" max="11281" width="14.85546875" customWidth="1"/>
    <col min="11282" max="11282" width="14.7109375" customWidth="1"/>
    <col min="11521" max="11521" width="32.7109375" bestFit="1" customWidth="1"/>
    <col min="11522" max="11522" width="10.28515625" customWidth="1"/>
    <col min="11523" max="11523" width="10.42578125" customWidth="1"/>
    <col min="11524" max="11524" width="9.7109375" customWidth="1"/>
    <col min="11525" max="11527" width="10.140625" customWidth="1"/>
    <col min="11528" max="11528" width="3.7109375" customWidth="1"/>
    <col min="11529" max="11529" width="10" customWidth="1"/>
    <col min="11530" max="11530" width="10.42578125" customWidth="1"/>
    <col min="11531" max="11531" width="11.28515625" customWidth="1"/>
    <col min="11532" max="11532" width="11" customWidth="1"/>
    <col min="11533" max="11533" width="10.140625" customWidth="1"/>
    <col min="11534" max="11534" width="11" customWidth="1"/>
    <col min="11535" max="11535" width="9.7109375" customWidth="1"/>
    <col min="11536" max="11536" width="10" customWidth="1"/>
    <col min="11537" max="11537" width="14.85546875" customWidth="1"/>
    <col min="11538" max="11538" width="14.7109375" customWidth="1"/>
    <col min="11777" max="11777" width="32.7109375" bestFit="1" customWidth="1"/>
    <col min="11778" max="11778" width="10.28515625" customWidth="1"/>
    <col min="11779" max="11779" width="10.42578125" customWidth="1"/>
    <col min="11780" max="11780" width="9.7109375" customWidth="1"/>
    <col min="11781" max="11783" width="10.140625" customWidth="1"/>
    <col min="11784" max="11784" width="3.7109375" customWidth="1"/>
    <col min="11785" max="11785" width="10" customWidth="1"/>
    <col min="11786" max="11786" width="10.42578125" customWidth="1"/>
    <col min="11787" max="11787" width="11.28515625" customWidth="1"/>
    <col min="11788" max="11788" width="11" customWidth="1"/>
    <col min="11789" max="11789" width="10.140625" customWidth="1"/>
    <col min="11790" max="11790" width="11" customWidth="1"/>
    <col min="11791" max="11791" width="9.7109375" customWidth="1"/>
    <col min="11792" max="11792" width="10" customWidth="1"/>
    <col min="11793" max="11793" width="14.85546875" customWidth="1"/>
    <col min="11794" max="11794" width="14.7109375" customWidth="1"/>
    <col min="12033" max="12033" width="32.7109375" bestFit="1" customWidth="1"/>
    <col min="12034" max="12034" width="10.28515625" customWidth="1"/>
    <col min="12035" max="12035" width="10.42578125" customWidth="1"/>
    <col min="12036" max="12036" width="9.7109375" customWidth="1"/>
    <col min="12037" max="12039" width="10.140625" customWidth="1"/>
    <col min="12040" max="12040" width="3.7109375" customWidth="1"/>
    <col min="12041" max="12041" width="10" customWidth="1"/>
    <col min="12042" max="12042" width="10.42578125" customWidth="1"/>
    <col min="12043" max="12043" width="11.28515625" customWidth="1"/>
    <col min="12044" max="12044" width="11" customWidth="1"/>
    <col min="12045" max="12045" width="10.140625" customWidth="1"/>
    <col min="12046" max="12046" width="11" customWidth="1"/>
    <col min="12047" max="12047" width="9.7109375" customWidth="1"/>
    <col min="12048" max="12048" width="10" customWidth="1"/>
    <col min="12049" max="12049" width="14.85546875" customWidth="1"/>
    <col min="12050" max="12050" width="14.7109375" customWidth="1"/>
    <col min="12289" max="12289" width="32.7109375" bestFit="1" customWidth="1"/>
    <col min="12290" max="12290" width="10.28515625" customWidth="1"/>
    <col min="12291" max="12291" width="10.42578125" customWidth="1"/>
    <col min="12292" max="12292" width="9.7109375" customWidth="1"/>
    <col min="12293" max="12295" width="10.140625" customWidth="1"/>
    <col min="12296" max="12296" width="3.7109375" customWidth="1"/>
    <col min="12297" max="12297" width="10" customWidth="1"/>
    <col min="12298" max="12298" width="10.42578125" customWidth="1"/>
    <col min="12299" max="12299" width="11.28515625" customWidth="1"/>
    <col min="12300" max="12300" width="11" customWidth="1"/>
    <col min="12301" max="12301" width="10.140625" customWidth="1"/>
    <col min="12302" max="12302" width="11" customWidth="1"/>
    <col min="12303" max="12303" width="9.7109375" customWidth="1"/>
    <col min="12304" max="12304" width="10" customWidth="1"/>
    <col min="12305" max="12305" width="14.85546875" customWidth="1"/>
    <col min="12306" max="12306" width="14.7109375" customWidth="1"/>
    <col min="12545" max="12545" width="32.7109375" bestFit="1" customWidth="1"/>
    <col min="12546" max="12546" width="10.28515625" customWidth="1"/>
    <col min="12547" max="12547" width="10.42578125" customWidth="1"/>
    <col min="12548" max="12548" width="9.7109375" customWidth="1"/>
    <col min="12549" max="12551" width="10.140625" customWidth="1"/>
    <col min="12552" max="12552" width="3.7109375" customWidth="1"/>
    <col min="12553" max="12553" width="10" customWidth="1"/>
    <col min="12554" max="12554" width="10.42578125" customWidth="1"/>
    <col min="12555" max="12555" width="11.28515625" customWidth="1"/>
    <col min="12556" max="12556" width="11" customWidth="1"/>
    <col min="12557" max="12557" width="10.140625" customWidth="1"/>
    <col min="12558" max="12558" width="11" customWidth="1"/>
    <col min="12559" max="12559" width="9.7109375" customWidth="1"/>
    <col min="12560" max="12560" width="10" customWidth="1"/>
    <col min="12561" max="12561" width="14.85546875" customWidth="1"/>
    <col min="12562" max="12562" width="14.7109375" customWidth="1"/>
    <col min="12801" max="12801" width="32.7109375" bestFit="1" customWidth="1"/>
    <col min="12802" max="12802" width="10.28515625" customWidth="1"/>
    <col min="12803" max="12803" width="10.42578125" customWidth="1"/>
    <col min="12804" max="12804" width="9.7109375" customWidth="1"/>
    <col min="12805" max="12807" width="10.140625" customWidth="1"/>
    <col min="12808" max="12808" width="3.7109375" customWidth="1"/>
    <col min="12809" max="12809" width="10" customWidth="1"/>
    <col min="12810" max="12810" width="10.42578125" customWidth="1"/>
    <col min="12811" max="12811" width="11.28515625" customWidth="1"/>
    <col min="12812" max="12812" width="11" customWidth="1"/>
    <col min="12813" max="12813" width="10.140625" customWidth="1"/>
    <col min="12814" max="12814" width="11" customWidth="1"/>
    <col min="12815" max="12815" width="9.7109375" customWidth="1"/>
    <col min="12816" max="12816" width="10" customWidth="1"/>
    <col min="12817" max="12817" width="14.85546875" customWidth="1"/>
    <col min="12818" max="12818" width="14.7109375" customWidth="1"/>
    <col min="13057" max="13057" width="32.7109375" bestFit="1" customWidth="1"/>
    <col min="13058" max="13058" width="10.28515625" customWidth="1"/>
    <col min="13059" max="13059" width="10.42578125" customWidth="1"/>
    <col min="13060" max="13060" width="9.7109375" customWidth="1"/>
    <col min="13061" max="13063" width="10.140625" customWidth="1"/>
    <col min="13064" max="13064" width="3.7109375" customWidth="1"/>
    <col min="13065" max="13065" width="10" customWidth="1"/>
    <col min="13066" max="13066" width="10.42578125" customWidth="1"/>
    <col min="13067" max="13067" width="11.28515625" customWidth="1"/>
    <col min="13068" max="13068" width="11" customWidth="1"/>
    <col min="13069" max="13069" width="10.140625" customWidth="1"/>
    <col min="13070" max="13070" width="11" customWidth="1"/>
    <col min="13071" max="13071" width="9.7109375" customWidth="1"/>
    <col min="13072" max="13072" width="10" customWidth="1"/>
    <col min="13073" max="13073" width="14.85546875" customWidth="1"/>
    <col min="13074" max="13074" width="14.7109375" customWidth="1"/>
    <col min="13313" max="13313" width="32.7109375" bestFit="1" customWidth="1"/>
    <col min="13314" max="13314" width="10.28515625" customWidth="1"/>
    <col min="13315" max="13315" width="10.42578125" customWidth="1"/>
    <col min="13316" max="13316" width="9.7109375" customWidth="1"/>
    <col min="13317" max="13319" width="10.140625" customWidth="1"/>
    <col min="13320" max="13320" width="3.7109375" customWidth="1"/>
    <col min="13321" max="13321" width="10" customWidth="1"/>
    <col min="13322" max="13322" width="10.42578125" customWidth="1"/>
    <col min="13323" max="13323" width="11.28515625" customWidth="1"/>
    <col min="13324" max="13324" width="11" customWidth="1"/>
    <col min="13325" max="13325" width="10.140625" customWidth="1"/>
    <col min="13326" max="13326" width="11" customWidth="1"/>
    <col min="13327" max="13327" width="9.7109375" customWidth="1"/>
    <col min="13328" max="13328" width="10" customWidth="1"/>
    <col min="13329" max="13329" width="14.85546875" customWidth="1"/>
    <col min="13330" max="13330" width="14.7109375" customWidth="1"/>
    <col min="13569" max="13569" width="32.7109375" bestFit="1" customWidth="1"/>
    <col min="13570" max="13570" width="10.28515625" customWidth="1"/>
    <col min="13571" max="13571" width="10.42578125" customWidth="1"/>
    <col min="13572" max="13572" width="9.7109375" customWidth="1"/>
    <col min="13573" max="13575" width="10.140625" customWidth="1"/>
    <col min="13576" max="13576" width="3.7109375" customWidth="1"/>
    <col min="13577" max="13577" width="10" customWidth="1"/>
    <col min="13578" max="13578" width="10.42578125" customWidth="1"/>
    <col min="13579" max="13579" width="11.28515625" customWidth="1"/>
    <col min="13580" max="13580" width="11" customWidth="1"/>
    <col min="13581" max="13581" width="10.140625" customWidth="1"/>
    <col min="13582" max="13582" width="11" customWidth="1"/>
    <col min="13583" max="13583" width="9.7109375" customWidth="1"/>
    <col min="13584" max="13584" width="10" customWidth="1"/>
    <col min="13585" max="13585" width="14.85546875" customWidth="1"/>
    <col min="13586" max="13586" width="14.7109375" customWidth="1"/>
    <col min="13825" max="13825" width="32.7109375" bestFit="1" customWidth="1"/>
    <col min="13826" max="13826" width="10.28515625" customWidth="1"/>
    <col min="13827" max="13827" width="10.42578125" customWidth="1"/>
    <col min="13828" max="13828" width="9.7109375" customWidth="1"/>
    <col min="13829" max="13831" width="10.140625" customWidth="1"/>
    <col min="13832" max="13832" width="3.7109375" customWidth="1"/>
    <col min="13833" max="13833" width="10" customWidth="1"/>
    <col min="13834" max="13834" width="10.42578125" customWidth="1"/>
    <col min="13835" max="13835" width="11.28515625" customWidth="1"/>
    <col min="13836" max="13836" width="11" customWidth="1"/>
    <col min="13837" max="13837" width="10.140625" customWidth="1"/>
    <col min="13838" max="13838" width="11" customWidth="1"/>
    <col min="13839" max="13839" width="9.7109375" customWidth="1"/>
    <col min="13840" max="13840" width="10" customWidth="1"/>
    <col min="13841" max="13841" width="14.85546875" customWidth="1"/>
    <col min="13842" max="13842" width="14.7109375" customWidth="1"/>
    <col min="14081" max="14081" width="32.7109375" bestFit="1" customWidth="1"/>
    <col min="14082" max="14082" width="10.28515625" customWidth="1"/>
    <col min="14083" max="14083" width="10.42578125" customWidth="1"/>
    <col min="14084" max="14084" width="9.7109375" customWidth="1"/>
    <col min="14085" max="14087" width="10.140625" customWidth="1"/>
    <col min="14088" max="14088" width="3.7109375" customWidth="1"/>
    <col min="14089" max="14089" width="10" customWidth="1"/>
    <col min="14090" max="14090" width="10.42578125" customWidth="1"/>
    <col min="14091" max="14091" width="11.28515625" customWidth="1"/>
    <col min="14092" max="14092" width="11" customWidth="1"/>
    <col min="14093" max="14093" width="10.140625" customWidth="1"/>
    <col min="14094" max="14094" width="11" customWidth="1"/>
    <col min="14095" max="14095" width="9.7109375" customWidth="1"/>
    <col min="14096" max="14096" width="10" customWidth="1"/>
    <col min="14097" max="14097" width="14.85546875" customWidth="1"/>
    <col min="14098" max="14098" width="14.7109375" customWidth="1"/>
    <col min="14337" max="14337" width="32.7109375" bestFit="1" customWidth="1"/>
    <col min="14338" max="14338" width="10.28515625" customWidth="1"/>
    <col min="14339" max="14339" width="10.42578125" customWidth="1"/>
    <col min="14340" max="14340" width="9.7109375" customWidth="1"/>
    <col min="14341" max="14343" width="10.140625" customWidth="1"/>
    <col min="14344" max="14344" width="3.7109375" customWidth="1"/>
    <col min="14345" max="14345" width="10" customWidth="1"/>
    <col min="14346" max="14346" width="10.42578125" customWidth="1"/>
    <col min="14347" max="14347" width="11.28515625" customWidth="1"/>
    <col min="14348" max="14348" width="11" customWidth="1"/>
    <col min="14349" max="14349" width="10.140625" customWidth="1"/>
    <col min="14350" max="14350" width="11" customWidth="1"/>
    <col min="14351" max="14351" width="9.7109375" customWidth="1"/>
    <col min="14352" max="14352" width="10" customWidth="1"/>
    <col min="14353" max="14353" width="14.85546875" customWidth="1"/>
    <col min="14354" max="14354" width="14.7109375" customWidth="1"/>
    <col min="14593" max="14593" width="32.7109375" bestFit="1" customWidth="1"/>
    <col min="14594" max="14594" width="10.28515625" customWidth="1"/>
    <col min="14595" max="14595" width="10.42578125" customWidth="1"/>
    <col min="14596" max="14596" width="9.7109375" customWidth="1"/>
    <col min="14597" max="14599" width="10.140625" customWidth="1"/>
    <col min="14600" max="14600" width="3.7109375" customWidth="1"/>
    <col min="14601" max="14601" width="10" customWidth="1"/>
    <col min="14602" max="14602" width="10.42578125" customWidth="1"/>
    <col min="14603" max="14603" width="11.28515625" customWidth="1"/>
    <col min="14604" max="14604" width="11" customWidth="1"/>
    <col min="14605" max="14605" width="10.140625" customWidth="1"/>
    <col min="14606" max="14606" width="11" customWidth="1"/>
    <col min="14607" max="14607" width="9.7109375" customWidth="1"/>
    <col min="14608" max="14608" width="10" customWidth="1"/>
    <col min="14609" max="14609" width="14.85546875" customWidth="1"/>
    <col min="14610" max="14610" width="14.7109375" customWidth="1"/>
    <col min="14849" max="14849" width="32.7109375" bestFit="1" customWidth="1"/>
    <col min="14850" max="14850" width="10.28515625" customWidth="1"/>
    <col min="14851" max="14851" width="10.42578125" customWidth="1"/>
    <col min="14852" max="14852" width="9.7109375" customWidth="1"/>
    <col min="14853" max="14855" width="10.140625" customWidth="1"/>
    <col min="14856" max="14856" width="3.7109375" customWidth="1"/>
    <col min="14857" max="14857" width="10" customWidth="1"/>
    <col min="14858" max="14858" width="10.42578125" customWidth="1"/>
    <col min="14859" max="14859" width="11.28515625" customWidth="1"/>
    <col min="14860" max="14860" width="11" customWidth="1"/>
    <col min="14861" max="14861" width="10.140625" customWidth="1"/>
    <col min="14862" max="14862" width="11" customWidth="1"/>
    <col min="14863" max="14863" width="9.7109375" customWidth="1"/>
    <col min="14864" max="14864" width="10" customWidth="1"/>
    <col min="14865" max="14865" width="14.85546875" customWidth="1"/>
    <col min="14866" max="14866" width="14.7109375" customWidth="1"/>
    <col min="15105" max="15105" width="32.7109375" bestFit="1" customWidth="1"/>
    <col min="15106" max="15106" width="10.28515625" customWidth="1"/>
    <col min="15107" max="15107" width="10.42578125" customWidth="1"/>
    <col min="15108" max="15108" width="9.7109375" customWidth="1"/>
    <col min="15109" max="15111" width="10.140625" customWidth="1"/>
    <col min="15112" max="15112" width="3.7109375" customWidth="1"/>
    <col min="15113" max="15113" width="10" customWidth="1"/>
    <col min="15114" max="15114" width="10.42578125" customWidth="1"/>
    <col min="15115" max="15115" width="11.28515625" customWidth="1"/>
    <col min="15116" max="15116" width="11" customWidth="1"/>
    <col min="15117" max="15117" width="10.140625" customWidth="1"/>
    <col min="15118" max="15118" width="11" customWidth="1"/>
    <col min="15119" max="15119" width="9.7109375" customWidth="1"/>
    <col min="15120" max="15120" width="10" customWidth="1"/>
    <col min="15121" max="15121" width="14.85546875" customWidth="1"/>
    <col min="15122" max="15122" width="14.7109375" customWidth="1"/>
    <col min="15361" max="15361" width="32.7109375" bestFit="1" customWidth="1"/>
    <col min="15362" max="15362" width="10.28515625" customWidth="1"/>
    <col min="15363" max="15363" width="10.42578125" customWidth="1"/>
    <col min="15364" max="15364" width="9.7109375" customWidth="1"/>
    <col min="15365" max="15367" width="10.140625" customWidth="1"/>
    <col min="15368" max="15368" width="3.7109375" customWidth="1"/>
    <col min="15369" max="15369" width="10" customWidth="1"/>
    <col min="15370" max="15370" width="10.42578125" customWidth="1"/>
    <col min="15371" max="15371" width="11.28515625" customWidth="1"/>
    <col min="15372" max="15372" width="11" customWidth="1"/>
    <col min="15373" max="15373" width="10.140625" customWidth="1"/>
    <col min="15374" max="15374" width="11" customWidth="1"/>
    <col min="15375" max="15375" width="9.7109375" customWidth="1"/>
    <col min="15376" max="15376" width="10" customWidth="1"/>
    <col min="15377" max="15377" width="14.85546875" customWidth="1"/>
    <col min="15378" max="15378" width="14.7109375" customWidth="1"/>
    <col min="15617" max="15617" width="32.7109375" bestFit="1" customWidth="1"/>
    <col min="15618" max="15618" width="10.28515625" customWidth="1"/>
    <col min="15619" max="15619" width="10.42578125" customWidth="1"/>
    <col min="15620" max="15620" width="9.7109375" customWidth="1"/>
    <col min="15621" max="15623" width="10.140625" customWidth="1"/>
    <col min="15624" max="15624" width="3.7109375" customWidth="1"/>
    <col min="15625" max="15625" width="10" customWidth="1"/>
    <col min="15626" max="15626" width="10.42578125" customWidth="1"/>
    <col min="15627" max="15627" width="11.28515625" customWidth="1"/>
    <col min="15628" max="15628" width="11" customWidth="1"/>
    <col min="15629" max="15629" width="10.140625" customWidth="1"/>
    <col min="15630" max="15630" width="11" customWidth="1"/>
    <col min="15631" max="15631" width="9.7109375" customWidth="1"/>
    <col min="15632" max="15632" width="10" customWidth="1"/>
    <col min="15633" max="15633" width="14.85546875" customWidth="1"/>
    <col min="15634" max="15634" width="14.7109375" customWidth="1"/>
    <col min="15873" max="15873" width="32.7109375" bestFit="1" customWidth="1"/>
    <col min="15874" max="15874" width="10.28515625" customWidth="1"/>
    <col min="15875" max="15875" width="10.42578125" customWidth="1"/>
    <col min="15876" max="15876" width="9.7109375" customWidth="1"/>
    <col min="15877" max="15879" width="10.140625" customWidth="1"/>
    <col min="15880" max="15880" width="3.7109375" customWidth="1"/>
    <col min="15881" max="15881" width="10" customWidth="1"/>
    <col min="15882" max="15882" width="10.42578125" customWidth="1"/>
    <col min="15883" max="15883" width="11.28515625" customWidth="1"/>
    <col min="15884" max="15884" width="11" customWidth="1"/>
    <col min="15885" max="15885" width="10.140625" customWidth="1"/>
    <col min="15886" max="15886" width="11" customWidth="1"/>
    <col min="15887" max="15887" width="9.7109375" customWidth="1"/>
    <col min="15888" max="15888" width="10" customWidth="1"/>
    <col min="15889" max="15889" width="14.85546875" customWidth="1"/>
    <col min="15890" max="15890" width="14.7109375" customWidth="1"/>
    <col min="16129" max="16129" width="32.7109375" bestFit="1" customWidth="1"/>
    <col min="16130" max="16130" width="10.28515625" customWidth="1"/>
    <col min="16131" max="16131" width="10.42578125" customWidth="1"/>
    <col min="16132" max="16132" width="9.7109375" customWidth="1"/>
    <col min="16133" max="16135" width="10.140625" customWidth="1"/>
    <col min="16136" max="16136" width="3.7109375" customWidth="1"/>
    <col min="16137" max="16137" width="10" customWidth="1"/>
    <col min="16138" max="16138" width="10.42578125" customWidth="1"/>
    <col min="16139" max="16139" width="11.28515625" customWidth="1"/>
    <col min="16140" max="16140" width="11" customWidth="1"/>
    <col min="16141" max="16141" width="10.140625" customWidth="1"/>
    <col min="16142" max="16142" width="11" customWidth="1"/>
    <col min="16143" max="16143" width="9.7109375" customWidth="1"/>
    <col min="16144" max="16144" width="10" customWidth="1"/>
    <col min="16145" max="16145" width="14.85546875" customWidth="1"/>
    <col min="16146" max="16146" width="14.7109375" customWidth="1"/>
  </cols>
  <sheetData>
    <row r="1" spans="1:18" s="132" customFormat="1" ht="20.100000000000001" customHeight="1" x14ac:dyDescent="0.25">
      <c r="A1" s="180" t="s">
        <v>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8" s="132" customFormat="1" ht="20.100000000000001" customHeight="1" x14ac:dyDescent="0.25">
      <c r="A2" s="180" t="s">
        <v>42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8" ht="18.75" customHeight="1" x14ac:dyDescent="0.2">
      <c r="A3" s="76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77" t="s">
        <v>34</v>
      </c>
    </row>
    <row r="4" spans="1:18" s="3" customFormat="1" ht="24.75" customHeight="1" x14ac:dyDescent="0.2">
      <c r="A4" s="84"/>
      <c r="B4" s="81" t="s">
        <v>43</v>
      </c>
      <c r="C4" s="80" t="s">
        <v>35</v>
      </c>
      <c r="D4" s="80" t="s">
        <v>36</v>
      </c>
      <c r="E4" s="80" t="s">
        <v>2</v>
      </c>
      <c r="F4" s="81" t="s">
        <v>3</v>
      </c>
      <c r="G4" s="81" t="s">
        <v>4</v>
      </c>
      <c r="H4" s="81"/>
      <c r="I4" s="81" t="s">
        <v>5</v>
      </c>
      <c r="J4" s="81" t="s">
        <v>6</v>
      </c>
      <c r="K4" s="80" t="s">
        <v>38</v>
      </c>
      <c r="L4" s="80" t="s">
        <v>8</v>
      </c>
      <c r="M4" s="81" t="s">
        <v>39</v>
      </c>
      <c r="N4" s="80" t="s">
        <v>9</v>
      </c>
      <c r="O4" s="80" t="s">
        <v>10</v>
      </c>
      <c r="P4" s="81" t="s">
        <v>11</v>
      </c>
      <c r="Q4" s="134" t="s">
        <v>12</v>
      </c>
    </row>
    <row r="5" spans="1:18" s="3" customFormat="1" ht="19.5" customHeight="1" x14ac:dyDescent="0.2">
      <c r="A5" s="91" t="s">
        <v>13</v>
      </c>
      <c r="B5" s="85"/>
      <c r="C5" s="86"/>
      <c r="D5" s="86"/>
      <c r="E5" s="85"/>
      <c r="F5" s="87"/>
      <c r="G5" s="87"/>
      <c r="H5" s="87"/>
      <c r="I5" s="87"/>
      <c r="J5" s="87"/>
      <c r="K5" s="87"/>
      <c r="L5" s="87"/>
      <c r="M5" s="89"/>
      <c r="N5" s="87"/>
      <c r="O5" s="87"/>
      <c r="P5" s="90"/>
      <c r="Q5" s="135"/>
    </row>
    <row r="6" spans="1:18" s="3" customFormat="1" ht="19.5" customHeight="1" x14ac:dyDescent="0.2">
      <c r="A6" s="95" t="s">
        <v>14</v>
      </c>
      <c r="B6" s="92">
        <v>0</v>
      </c>
      <c r="C6" s="93">
        <v>26400</v>
      </c>
      <c r="D6" s="93">
        <v>39000</v>
      </c>
      <c r="E6" s="92">
        <v>25000</v>
      </c>
      <c r="F6" s="92">
        <v>25000</v>
      </c>
      <c r="G6" s="92">
        <v>30000</v>
      </c>
      <c r="H6" s="92"/>
      <c r="I6" s="92">
        <v>53495</v>
      </c>
      <c r="J6" s="92">
        <v>80000</v>
      </c>
      <c r="K6" s="94">
        <v>300400</v>
      </c>
      <c r="L6" s="92">
        <v>458557</v>
      </c>
      <c r="M6" s="92">
        <v>73611</v>
      </c>
      <c r="N6" s="92">
        <v>25000</v>
      </c>
      <c r="O6" s="92">
        <v>53144</v>
      </c>
      <c r="P6" s="92">
        <v>35857</v>
      </c>
      <c r="Q6" s="112">
        <f>SUM(B6:P6)</f>
        <v>1225464</v>
      </c>
      <c r="R6" s="9"/>
    </row>
    <row r="7" spans="1:18" s="3" customFormat="1" ht="19.5" customHeight="1" x14ac:dyDescent="0.2">
      <c r="A7" s="95" t="s">
        <v>15</v>
      </c>
      <c r="B7" s="92">
        <v>0</v>
      </c>
      <c r="C7" s="93">
        <v>0</v>
      </c>
      <c r="D7" s="93">
        <v>0</v>
      </c>
      <c r="E7" s="92">
        <v>0</v>
      </c>
      <c r="F7" s="92">
        <v>0</v>
      </c>
      <c r="G7" s="92">
        <v>0</v>
      </c>
      <c r="H7" s="92"/>
      <c r="I7" s="92">
        <v>51</v>
      </c>
      <c r="J7" s="92">
        <v>0</v>
      </c>
      <c r="K7" s="94">
        <v>0</v>
      </c>
      <c r="L7" s="92">
        <v>0</v>
      </c>
      <c r="M7" s="92"/>
      <c r="N7" s="92">
        <v>0</v>
      </c>
      <c r="O7" s="92">
        <v>0</v>
      </c>
      <c r="P7" s="92"/>
      <c r="Q7" s="112">
        <f t="shared" ref="Q7:Q19" si="0">SUM(B7:P7)</f>
        <v>51</v>
      </c>
      <c r="R7" s="9"/>
    </row>
    <row r="8" spans="1:18" s="3" customFormat="1" ht="19.5" customHeight="1" x14ac:dyDescent="0.2">
      <c r="A8" s="95" t="s">
        <v>16</v>
      </c>
      <c r="B8" s="97">
        <v>-38360</v>
      </c>
      <c r="C8" s="93">
        <v>218662</v>
      </c>
      <c r="D8" s="97">
        <v>-13558</v>
      </c>
      <c r="E8" s="92">
        <v>80180</v>
      </c>
      <c r="F8" s="92">
        <v>76689</v>
      </c>
      <c r="G8" s="97">
        <v>-42500</v>
      </c>
      <c r="H8" s="93"/>
      <c r="I8" s="92">
        <v>53232</v>
      </c>
      <c r="J8" s="92">
        <v>335280</v>
      </c>
      <c r="K8" s="94">
        <v>983356</v>
      </c>
      <c r="L8" s="92">
        <v>90518</v>
      </c>
      <c r="M8" s="97">
        <v>-75245</v>
      </c>
      <c r="N8" s="92">
        <v>62552</v>
      </c>
      <c r="O8" s="92">
        <v>91929</v>
      </c>
      <c r="P8" s="92">
        <v>918754</v>
      </c>
      <c r="Q8" s="112">
        <f t="shared" si="0"/>
        <v>2741489</v>
      </c>
      <c r="R8" s="9"/>
    </row>
    <row r="9" spans="1:18" s="3" customFormat="1" ht="19.5" customHeight="1" x14ac:dyDescent="0.2">
      <c r="A9" s="140" t="s">
        <v>17</v>
      </c>
      <c r="B9" s="100">
        <v>75000</v>
      </c>
      <c r="C9" s="99">
        <v>12843</v>
      </c>
      <c r="D9" s="99">
        <v>0</v>
      </c>
      <c r="E9" s="100">
        <v>956</v>
      </c>
      <c r="F9" s="100">
        <v>27484</v>
      </c>
      <c r="G9" s="100">
        <v>38697</v>
      </c>
      <c r="H9" s="100"/>
      <c r="I9" s="100">
        <v>9006</v>
      </c>
      <c r="J9" s="100">
        <v>34588</v>
      </c>
      <c r="K9" s="97">
        <v>-17943</v>
      </c>
      <c r="L9" s="100">
        <v>28114</v>
      </c>
      <c r="M9" s="100">
        <v>27700</v>
      </c>
      <c r="N9" s="100">
        <v>330847</v>
      </c>
      <c r="O9" s="100">
        <v>32921</v>
      </c>
      <c r="P9" s="100">
        <v>131113</v>
      </c>
      <c r="Q9" s="136">
        <f t="shared" si="0"/>
        <v>731326</v>
      </c>
      <c r="R9" s="9"/>
    </row>
    <row r="10" spans="1:18" s="3" customFormat="1" ht="19.5" customHeight="1" x14ac:dyDescent="0.2">
      <c r="A10" s="138" t="s">
        <v>18</v>
      </c>
      <c r="B10" s="105">
        <f t="shared" ref="B10:J10" si="1">SUM(B6:B9)</f>
        <v>36640</v>
      </c>
      <c r="C10" s="103">
        <f t="shared" si="1"/>
        <v>257905</v>
      </c>
      <c r="D10" s="103">
        <f t="shared" si="1"/>
        <v>25442</v>
      </c>
      <c r="E10" s="105">
        <f t="shared" si="1"/>
        <v>106136</v>
      </c>
      <c r="F10" s="104">
        <f t="shared" si="1"/>
        <v>129173</v>
      </c>
      <c r="G10" s="104">
        <f t="shared" si="1"/>
        <v>26197</v>
      </c>
      <c r="H10" s="104"/>
      <c r="I10" s="104">
        <f t="shared" si="1"/>
        <v>115784</v>
      </c>
      <c r="J10" s="104">
        <f t="shared" si="1"/>
        <v>449868</v>
      </c>
      <c r="K10" s="104">
        <f t="shared" ref="K10:P10" si="2">SUM(K6:K9)</f>
        <v>1265813</v>
      </c>
      <c r="L10" s="104">
        <f t="shared" si="2"/>
        <v>577189</v>
      </c>
      <c r="M10" s="105">
        <f t="shared" si="2"/>
        <v>26066</v>
      </c>
      <c r="N10" s="104">
        <f t="shared" si="2"/>
        <v>418399</v>
      </c>
      <c r="O10" s="104">
        <f t="shared" si="2"/>
        <v>177994</v>
      </c>
      <c r="P10" s="105">
        <f t="shared" si="2"/>
        <v>1085724</v>
      </c>
      <c r="Q10" s="101">
        <f t="shared" si="0"/>
        <v>4698330</v>
      </c>
      <c r="R10" s="9"/>
    </row>
    <row r="11" spans="1:18" s="3" customFormat="1" ht="17.25" customHeight="1" x14ac:dyDescent="0.2">
      <c r="A11" s="141"/>
      <c r="B11" s="109"/>
      <c r="C11" s="108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9"/>
    </row>
    <row r="12" spans="1:18" s="3" customFormat="1" ht="19.5" customHeight="1" x14ac:dyDescent="0.2">
      <c r="A12" s="142" t="s">
        <v>19</v>
      </c>
      <c r="B12" s="92"/>
      <c r="C12" s="111"/>
      <c r="D12" s="111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12"/>
      <c r="R12" s="9"/>
    </row>
    <row r="13" spans="1:18" s="3" customFormat="1" ht="19.5" customHeight="1" x14ac:dyDescent="0.2">
      <c r="A13" s="95" t="s">
        <v>20</v>
      </c>
      <c r="B13" s="92">
        <v>55910</v>
      </c>
      <c r="C13" s="93">
        <v>284845</v>
      </c>
      <c r="D13" s="93">
        <v>6254</v>
      </c>
      <c r="E13" s="92">
        <v>63751</v>
      </c>
      <c r="F13" s="92">
        <v>21209</v>
      </c>
      <c r="G13" s="92">
        <v>51994</v>
      </c>
      <c r="H13" s="92"/>
      <c r="I13" s="92">
        <v>63111</v>
      </c>
      <c r="J13" s="92">
        <v>167088</v>
      </c>
      <c r="K13" s="94">
        <v>666808</v>
      </c>
      <c r="L13" s="92">
        <v>162038</v>
      </c>
      <c r="M13" s="92">
        <v>84398</v>
      </c>
      <c r="N13" s="92">
        <v>0</v>
      </c>
      <c r="O13" s="92">
        <v>69125</v>
      </c>
      <c r="P13" s="92">
        <v>523488</v>
      </c>
      <c r="Q13" s="112">
        <f t="shared" si="0"/>
        <v>2220019</v>
      </c>
      <c r="R13" s="9"/>
    </row>
    <row r="14" spans="1:18" s="3" customFormat="1" ht="19.5" customHeight="1" x14ac:dyDescent="0.2">
      <c r="A14" s="95" t="s">
        <v>21</v>
      </c>
      <c r="B14" s="92">
        <v>22767</v>
      </c>
      <c r="C14" s="93">
        <v>624539</v>
      </c>
      <c r="D14" s="93">
        <f>516+2220</f>
        <v>2736</v>
      </c>
      <c r="E14" s="92">
        <v>154134</v>
      </c>
      <c r="F14" s="92">
        <v>69425</v>
      </c>
      <c r="G14" s="92">
        <v>19563</v>
      </c>
      <c r="H14" s="92"/>
      <c r="I14" s="92">
        <v>72036</v>
      </c>
      <c r="J14" s="92">
        <v>202191</v>
      </c>
      <c r="K14" s="94">
        <v>767467</v>
      </c>
      <c r="L14" s="92">
        <v>162499</v>
      </c>
      <c r="M14" s="92">
        <v>42006</v>
      </c>
      <c r="N14" s="92">
        <v>317556</v>
      </c>
      <c r="O14" s="92">
        <v>218223</v>
      </c>
      <c r="P14" s="92">
        <v>323279</v>
      </c>
      <c r="Q14" s="112">
        <f t="shared" si="0"/>
        <v>2998421</v>
      </c>
      <c r="R14" s="9"/>
    </row>
    <row r="15" spans="1:18" s="3" customFormat="1" ht="19.5" customHeight="1" x14ac:dyDescent="0.2">
      <c r="A15" s="95" t="s">
        <v>22</v>
      </c>
      <c r="B15" s="92">
        <v>25063</v>
      </c>
      <c r="C15" s="93">
        <v>118781</v>
      </c>
      <c r="D15" s="93">
        <v>6939</v>
      </c>
      <c r="E15" s="92">
        <v>8376</v>
      </c>
      <c r="F15" s="92">
        <v>1110</v>
      </c>
      <c r="G15" s="92">
        <v>19032</v>
      </c>
      <c r="H15" s="92"/>
      <c r="I15" s="92">
        <v>0</v>
      </c>
      <c r="J15" s="92">
        <v>45880</v>
      </c>
      <c r="K15" s="94">
        <v>20640</v>
      </c>
      <c r="L15" s="92">
        <v>250160</v>
      </c>
      <c r="M15" s="92">
        <v>0</v>
      </c>
      <c r="N15" s="92">
        <v>113984</v>
      </c>
      <c r="O15" s="92">
        <v>0</v>
      </c>
      <c r="P15" s="92">
        <v>39794</v>
      </c>
      <c r="Q15" s="112">
        <f t="shared" si="0"/>
        <v>649759</v>
      </c>
      <c r="R15" s="9"/>
    </row>
    <row r="16" spans="1:18" s="3" customFormat="1" ht="19.5" customHeight="1" x14ac:dyDescent="0.2">
      <c r="A16" s="95" t="s">
        <v>23</v>
      </c>
      <c r="B16" s="92">
        <v>0</v>
      </c>
      <c r="C16" s="93">
        <v>0</v>
      </c>
      <c r="D16" s="93">
        <v>0</v>
      </c>
      <c r="E16" s="92">
        <v>0</v>
      </c>
      <c r="F16" s="92">
        <v>0</v>
      </c>
      <c r="G16" s="92">
        <v>0</v>
      </c>
      <c r="H16" s="92"/>
      <c r="I16" s="92">
        <v>0</v>
      </c>
      <c r="J16" s="92">
        <v>702</v>
      </c>
      <c r="K16" s="94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112">
        <f t="shared" si="0"/>
        <v>702</v>
      </c>
      <c r="R16" s="9"/>
    </row>
    <row r="17" spans="1:18" s="3" customFormat="1" ht="19.5" customHeight="1" x14ac:dyDescent="0.2">
      <c r="A17" s="95" t="s">
        <v>24</v>
      </c>
      <c r="B17" s="92">
        <v>0</v>
      </c>
      <c r="C17" s="93">
        <v>2304</v>
      </c>
      <c r="D17" s="93">
        <v>0</v>
      </c>
      <c r="E17" s="92">
        <v>0</v>
      </c>
      <c r="F17" s="92">
        <v>0</v>
      </c>
      <c r="G17" s="92">
        <v>0</v>
      </c>
      <c r="H17" s="92"/>
      <c r="I17" s="92">
        <v>0</v>
      </c>
      <c r="J17" s="92">
        <v>0</v>
      </c>
      <c r="K17" s="94">
        <v>0</v>
      </c>
      <c r="L17" s="92">
        <v>14856</v>
      </c>
      <c r="M17" s="92">
        <v>2297</v>
      </c>
      <c r="N17" s="92">
        <v>916</v>
      </c>
      <c r="O17" s="92">
        <v>9569</v>
      </c>
      <c r="P17" s="92">
        <v>0</v>
      </c>
      <c r="Q17" s="112">
        <f t="shared" si="0"/>
        <v>29942</v>
      </c>
      <c r="R17" s="9"/>
    </row>
    <row r="18" spans="1:18" s="3" customFormat="1" ht="19.5" customHeight="1" x14ac:dyDescent="0.2">
      <c r="A18" s="95" t="s">
        <v>25</v>
      </c>
      <c r="B18" s="92">
        <v>0</v>
      </c>
      <c r="C18" s="93">
        <v>30227</v>
      </c>
      <c r="D18" s="93">
        <v>0</v>
      </c>
      <c r="E18" s="92">
        <v>0</v>
      </c>
      <c r="F18" s="92">
        <v>0</v>
      </c>
      <c r="G18" s="92">
        <v>0</v>
      </c>
      <c r="H18" s="92"/>
      <c r="I18" s="92">
        <v>0</v>
      </c>
      <c r="J18" s="92">
        <v>0</v>
      </c>
      <c r="K18" s="94">
        <v>97241</v>
      </c>
      <c r="L18" s="92">
        <v>0</v>
      </c>
      <c r="M18" s="92">
        <v>0</v>
      </c>
      <c r="N18" s="92">
        <v>0</v>
      </c>
      <c r="O18" s="92">
        <v>3265</v>
      </c>
      <c r="P18" s="92">
        <v>0</v>
      </c>
      <c r="Q18" s="112">
        <f t="shared" si="0"/>
        <v>130733</v>
      </c>
      <c r="R18" s="9"/>
    </row>
    <row r="19" spans="1:18" s="3" customFormat="1" ht="19.5" customHeight="1" x14ac:dyDescent="0.2">
      <c r="A19" s="95" t="s">
        <v>26</v>
      </c>
      <c r="B19" s="92">
        <v>0</v>
      </c>
      <c r="C19" s="93">
        <v>20345</v>
      </c>
      <c r="D19" s="93">
        <v>0</v>
      </c>
      <c r="E19" s="92">
        <v>3899</v>
      </c>
      <c r="F19" s="92">
        <v>2188</v>
      </c>
      <c r="G19" s="92">
        <v>176</v>
      </c>
      <c r="H19" s="92"/>
      <c r="I19" s="92">
        <v>7332</v>
      </c>
      <c r="J19" s="92">
        <v>0</v>
      </c>
      <c r="K19" s="94">
        <v>7006</v>
      </c>
      <c r="L19" s="92">
        <v>4041</v>
      </c>
      <c r="M19" s="92">
        <v>3598</v>
      </c>
      <c r="N19" s="92">
        <v>4079</v>
      </c>
      <c r="O19" s="92">
        <v>0</v>
      </c>
      <c r="P19" s="92">
        <v>35967</v>
      </c>
      <c r="Q19" s="112">
        <f t="shared" si="0"/>
        <v>88631</v>
      </c>
      <c r="R19" s="9"/>
    </row>
    <row r="20" spans="1:18" s="3" customFormat="1" ht="19.5" customHeight="1" x14ac:dyDescent="0.2">
      <c r="A20" s="140" t="s">
        <v>27</v>
      </c>
      <c r="B20" s="100">
        <v>17846</v>
      </c>
      <c r="C20" s="99">
        <v>78040</v>
      </c>
      <c r="D20" s="99">
        <v>920</v>
      </c>
      <c r="E20" s="100">
        <f>6161+1752+14767</f>
        <v>22680</v>
      </c>
      <c r="F20" s="100">
        <v>11487</v>
      </c>
      <c r="G20" s="100">
        <v>14367</v>
      </c>
      <c r="H20" s="100"/>
      <c r="I20" s="100">
        <v>13131</v>
      </c>
      <c r="J20" s="100">
        <v>26479</v>
      </c>
      <c r="K20" s="113">
        <v>131890</v>
      </c>
      <c r="L20" s="100">
        <v>25932</v>
      </c>
      <c r="M20" s="100">
        <v>11589</v>
      </c>
      <c r="N20" s="100">
        <v>356689</v>
      </c>
      <c r="O20" s="100">
        <v>18031</v>
      </c>
      <c r="P20" s="100">
        <v>113819</v>
      </c>
      <c r="Q20" s="136">
        <f>SUM(B20:P20)</f>
        <v>842900</v>
      </c>
      <c r="R20" s="9"/>
    </row>
    <row r="21" spans="1:18" s="3" customFormat="1" ht="19.5" customHeight="1" x14ac:dyDescent="0.2">
      <c r="A21" s="138" t="s">
        <v>28</v>
      </c>
      <c r="B21" s="105">
        <f t="shared" ref="B21:J21" si="3">SUM(B13:B20)</f>
        <v>121586</v>
      </c>
      <c r="C21" s="103">
        <f t="shared" si="3"/>
        <v>1159081</v>
      </c>
      <c r="D21" s="103">
        <f t="shared" si="3"/>
        <v>16849</v>
      </c>
      <c r="E21" s="105">
        <f t="shared" si="3"/>
        <v>252840</v>
      </c>
      <c r="F21" s="105">
        <f t="shared" si="3"/>
        <v>105419</v>
      </c>
      <c r="G21" s="105">
        <f t="shared" si="3"/>
        <v>105132</v>
      </c>
      <c r="H21" s="105"/>
      <c r="I21" s="105">
        <f t="shared" si="3"/>
        <v>155610</v>
      </c>
      <c r="J21" s="105">
        <f t="shared" si="3"/>
        <v>442340</v>
      </c>
      <c r="K21" s="104">
        <f t="shared" ref="K21:P21" si="4">SUM(K13:K20)</f>
        <v>1691052</v>
      </c>
      <c r="L21" s="104">
        <f t="shared" si="4"/>
        <v>619526</v>
      </c>
      <c r="M21" s="105">
        <f t="shared" si="4"/>
        <v>143888</v>
      </c>
      <c r="N21" s="104">
        <f t="shared" si="4"/>
        <v>793224</v>
      </c>
      <c r="O21" s="104">
        <f t="shared" si="4"/>
        <v>318213</v>
      </c>
      <c r="P21" s="105">
        <f t="shared" si="4"/>
        <v>1036347</v>
      </c>
      <c r="Q21" s="101">
        <f>SUM(B21:P21)</f>
        <v>6961107</v>
      </c>
      <c r="R21" s="9"/>
    </row>
    <row r="22" spans="1:18" s="3" customFormat="1" ht="19.5" customHeight="1" x14ac:dyDescent="0.2">
      <c r="A22" s="143" t="s">
        <v>29</v>
      </c>
      <c r="B22" s="103">
        <f>B21+B10</f>
        <v>158226</v>
      </c>
      <c r="C22" s="103">
        <f t="shared" ref="C22:K22" si="5">SUM(C10,C21)</f>
        <v>1416986</v>
      </c>
      <c r="D22" s="103">
        <f t="shared" si="5"/>
        <v>42291</v>
      </c>
      <c r="E22" s="103">
        <f t="shared" si="5"/>
        <v>358976</v>
      </c>
      <c r="F22" s="103">
        <f t="shared" si="5"/>
        <v>234592</v>
      </c>
      <c r="G22" s="103">
        <f t="shared" si="5"/>
        <v>131329</v>
      </c>
      <c r="H22" s="104"/>
      <c r="I22" s="103">
        <f t="shared" si="5"/>
        <v>271394</v>
      </c>
      <c r="J22" s="103">
        <f t="shared" si="5"/>
        <v>892208</v>
      </c>
      <c r="K22" s="103">
        <f t="shared" si="5"/>
        <v>2956865</v>
      </c>
      <c r="L22" s="103">
        <f>SUM(L10,L21)</f>
        <v>1196715</v>
      </c>
      <c r="M22" s="104">
        <f>M10+M21</f>
        <v>169954</v>
      </c>
      <c r="N22" s="104">
        <f>N10+N21</f>
        <v>1211623</v>
      </c>
      <c r="O22" s="104">
        <f>O10+O21</f>
        <v>496207</v>
      </c>
      <c r="P22" s="104">
        <f>P10+P21</f>
        <v>2122071</v>
      </c>
      <c r="Q22" s="101">
        <f>SUM(Q10,Q21)</f>
        <v>11659437</v>
      </c>
      <c r="R22" s="9"/>
    </row>
    <row r="23" spans="1:18" ht="16.5" customHeight="1" x14ac:dyDescent="0.2">
      <c r="B23" s="115"/>
      <c r="C23" s="130"/>
      <c r="D23" s="130"/>
      <c r="E23" s="130"/>
      <c r="F23" s="131"/>
      <c r="G23" s="131"/>
      <c r="H23" s="131"/>
      <c r="I23" s="131"/>
      <c r="J23" s="131"/>
      <c r="K23" s="131"/>
      <c r="L23" s="131"/>
      <c r="M23" s="131"/>
      <c r="N23" s="129"/>
      <c r="O23" s="131"/>
      <c r="P23" s="131"/>
      <c r="Q23" s="116"/>
    </row>
    <row r="24" spans="1:18" x14ac:dyDescent="0.2">
      <c r="A24" s="69" t="s">
        <v>70</v>
      </c>
      <c r="B24" s="117"/>
      <c r="C24" s="139"/>
      <c r="D24" s="75"/>
      <c r="E24" s="117"/>
      <c r="F24" s="118"/>
      <c r="G24" s="118"/>
      <c r="H24" s="119"/>
      <c r="I24" s="118"/>
      <c r="J24" s="118"/>
      <c r="K24" s="119"/>
      <c r="L24" s="120"/>
      <c r="M24" s="120"/>
      <c r="N24" s="118"/>
      <c r="O24" s="118"/>
      <c r="P24" s="118"/>
      <c r="Q24" s="121"/>
    </row>
    <row r="25" spans="1:18" x14ac:dyDescent="0.2">
      <c r="F25" s="118"/>
      <c r="G25" s="118"/>
      <c r="H25" s="118"/>
      <c r="I25" s="118"/>
      <c r="J25" s="118"/>
      <c r="K25" s="118"/>
      <c r="L25" s="120"/>
      <c r="M25" s="120"/>
      <c r="N25" s="118"/>
      <c r="O25" s="118"/>
      <c r="P25" s="118"/>
    </row>
    <row r="26" spans="1:18" x14ac:dyDescent="0.2">
      <c r="F26" s="118"/>
      <c r="G26" s="118"/>
      <c r="H26" s="118"/>
      <c r="I26" s="118"/>
      <c r="J26" s="118"/>
      <c r="K26" s="118"/>
      <c r="L26" s="120"/>
      <c r="M26" s="120"/>
      <c r="N26" s="118"/>
      <c r="O26" s="118"/>
      <c r="P26" s="118"/>
    </row>
    <row r="27" spans="1:18" x14ac:dyDescent="0.2">
      <c r="F27" s="118"/>
      <c r="G27" s="118"/>
      <c r="H27" s="118"/>
      <c r="I27" s="118"/>
      <c r="J27" s="118"/>
      <c r="K27" s="118"/>
      <c r="L27" s="120"/>
      <c r="M27" s="120"/>
      <c r="N27" s="118"/>
      <c r="O27" s="118"/>
      <c r="P27" s="118"/>
    </row>
    <row r="28" spans="1:18" x14ac:dyDescent="0.2">
      <c r="F28" s="122"/>
      <c r="G28" s="122"/>
      <c r="H28" s="122"/>
      <c r="I28" s="122"/>
      <c r="J28" s="122"/>
      <c r="K28" s="122"/>
      <c r="L28" s="123"/>
      <c r="M28" s="123"/>
      <c r="N28" s="122"/>
      <c r="O28" s="122"/>
      <c r="P28" s="122"/>
      <c r="Q28" s="122"/>
    </row>
    <row r="29" spans="1:18" x14ac:dyDescent="0.2">
      <c r="F29" s="122"/>
      <c r="G29" s="122"/>
      <c r="H29" s="122"/>
      <c r="I29" s="122"/>
      <c r="J29" s="122"/>
      <c r="K29" s="122"/>
      <c r="L29" s="123"/>
      <c r="M29" s="123"/>
      <c r="N29" s="122"/>
      <c r="O29" s="122"/>
      <c r="P29" s="122"/>
      <c r="Q29" s="122"/>
    </row>
    <row r="30" spans="1:18" x14ac:dyDescent="0.2">
      <c r="F30" s="122"/>
      <c r="G30" s="122"/>
      <c r="H30" s="122"/>
      <c r="I30" s="122"/>
      <c r="J30" s="122"/>
      <c r="K30" s="122"/>
      <c r="L30" s="123"/>
      <c r="M30" s="123"/>
      <c r="N30" s="122"/>
      <c r="O30" s="122"/>
      <c r="P30" s="122"/>
      <c r="Q30" s="122"/>
    </row>
    <row r="31" spans="1:18" x14ac:dyDescent="0.2">
      <c r="F31" s="122"/>
      <c r="G31" s="122"/>
      <c r="H31" s="122"/>
      <c r="I31" s="122"/>
      <c r="J31" s="122"/>
      <c r="K31" s="122"/>
      <c r="L31" s="123"/>
      <c r="M31" s="123"/>
      <c r="N31" s="122"/>
      <c r="O31" s="122"/>
      <c r="P31" s="122"/>
      <c r="Q31" s="122"/>
    </row>
    <row r="32" spans="1:18" x14ac:dyDescent="0.2">
      <c r="F32" s="122"/>
      <c r="G32" s="122"/>
      <c r="H32" s="122"/>
      <c r="I32" s="122"/>
      <c r="J32" s="122"/>
      <c r="K32" s="122"/>
      <c r="L32" s="123"/>
      <c r="M32" s="123"/>
      <c r="N32" s="122"/>
      <c r="O32" s="122"/>
      <c r="P32" s="122"/>
      <c r="Q32" s="122"/>
    </row>
    <row r="33" spans="6:17" x14ac:dyDescent="0.2">
      <c r="F33" s="122"/>
      <c r="G33" s="122"/>
      <c r="H33" s="122"/>
      <c r="I33" s="122"/>
      <c r="J33" s="122"/>
      <c r="K33" s="122"/>
      <c r="L33" s="123"/>
      <c r="M33" s="123"/>
      <c r="N33" s="122"/>
      <c r="O33" s="122"/>
      <c r="P33" s="122"/>
      <c r="Q33" s="122"/>
    </row>
    <row r="34" spans="6:17" x14ac:dyDescent="0.2">
      <c r="F34" s="122"/>
      <c r="G34" s="122"/>
      <c r="H34" s="122"/>
      <c r="I34" s="122"/>
      <c r="J34" s="122"/>
      <c r="K34" s="122"/>
      <c r="L34" s="123"/>
      <c r="M34" s="123"/>
      <c r="N34" s="122"/>
      <c r="O34" s="122"/>
      <c r="P34" s="122"/>
      <c r="Q34" s="122"/>
    </row>
    <row r="35" spans="6:17" x14ac:dyDescent="0.2">
      <c r="F35" s="122"/>
      <c r="G35" s="122"/>
      <c r="H35" s="122"/>
      <c r="I35" s="122"/>
      <c r="J35" s="122"/>
      <c r="K35" s="122"/>
      <c r="L35" s="124"/>
      <c r="M35" s="124"/>
      <c r="N35" s="122"/>
      <c r="O35" s="122"/>
      <c r="P35" s="122"/>
      <c r="Q35" s="122"/>
    </row>
    <row r="36" spans="6:17" x14ac:dyDescent="0.2">
      <c r="F36" s="122"/>
      <c r="G36" s="122"/>
      <c r="H36" s="122"/>
      <c r="I36" s="122"/>
      <c r="J36" s="122"/>
      <c r="K36" s="122"/>
      <c r="L36" s="123"/>
      <c r="M36" s="123"/>
      <c r="N36" s="122"/>
      <c r="O36" s="122"/>
      <c r="P36" s="122"/>
      <c r="Q36" s="122"/>
    </row>
    <row r="37" spans="6:17" x14ac:dyDescent="0.2">
      <c r="F37" s="122"/>
      <c r="G37" s="122"/>
      <c r="H37" s="122"/>
      <c r="I37" s="122"/>
      <c r="J37" s="122"/>
      <c r="K37" s="122"/>
      <c r="L37" s="123"/>
      <c r="M37" s="123"/>
      <c r="N37" s="122"/>
      <c r="O37" s="122"/>
      <c r="P37" s="122"/>
      <c r="Q37" s="122"/>
    </row>
    <row r="38" spans="6:17" x14ac:dyDescent="0.2">
      <c r="F38" s="122"/>
      <c r="G38" s="122"/>
      <c r="H38" s="122"/>
      <c r="I38" s="122"/>
      <c r="J38" s="122"/>
      <c r="K38" s="122"/>
      <c r="L38" s="123"/>
      <c r="M38" s="123"/>
      <c r="N38" s="122"/>
      <c r="O38" s="122"/>
      <c r="P38" s="122"/>
      <c r="Q38" s="122"/>
    </row>
    <row r="39" spans="6:17" x14ac:dyDescent="0.2">
      <c r="F39" s="122"/>
      <c r="G39" s="122"/>
      <c r="H39" s="122"/>
      <c r="I39" s="122"/>
      <c r="J39" s="122"/>
      <c r="K39" s="122"/>
      <c r="L39" s="123"/>
      <c r="M39" s="123"/>
      <c r="N39" s="122"/>
      <c r="O39" s="122"/>
      <c r="P39" s="122"/>
      <c r="Q39" s="122"/>
    </row>
    <row r="40" spans="6:17" x14ac:dyDescent="0.2">
      <c r="F40" s="122"/>
      <c r="G40" s="122"/>
      <c r="H40" s="122"/>
      <c r="I40" s="122"/>
      <c r="J40" s="122"/>
      <c r="K40" s="122"/>
      <c r="L40" s="123"/>
      <c r="M40" s="123"/>
      <c r="N40" s="122"/>
      <c r="O40" s="122"/>
      <c r="P40" s="122"/>
      <c r="Q40" s="122"/>
    </row>
    <row r="41" spans="6:17" x14ac:dyDescent="0.2">
      <c r="F41" s="122"/>
      <c r="G41" s="122"/>
      <c r="H41" s="122"/>
      <c r="I41" s="122"/>
      <c r="J41" s="122"/>
      <c r="K41" s="122"/>
      <c r="L41" s="123"/>
      <c r="M41" s="123"/>
      <c r="N41" s="122"/>
      <c r="O41" s="122"/>
      <c r="P41" s="122"/>
      <c r="Q41" s="122"/>
    </row>
  </sheetData>
  <mergeCells count="2">
    <mergeCell ref="A1:Q1"/>
    <mergeCell ref="A2:Q2"/>
  </mergeCells>
  <printOptions horizontalCentered="1"/>
  <pageMargins left="0.5" right="0.5" top="1" bottom="1" header="0.25" footer="0.25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90" zoomScaleNormal="90" workbookViewId="0">
      <pane xSplit="1" ySplit="4" topLeftCell="E5" activePane="bottomRight" state="frozen"/>
      <selection activeCell="D27" sqref="D27"/>
      <selection pane="topRight" activeCell="D27" sqref="D27"/>
      <selection pane="bottomLeft" activeCell="D27" sqref="D27"/>
      <selection pane="bottomRight" activeCell="J13" sqref="J13"/>
    </sheetView>
  </sheetViews>
  <sheetFormatPr defaultRowHeight="12.75" x14ac:dyDescent="0.2"/>
  <cols>
    <col min="1" max="1" width="43.5703125" style="122" bestFit="1" customWidth="1"/>
    <col min="2" max="5" width="11.7109375" style="122" customWidth="1"/>
    <col min="6" max="11" width="11.7109375" style="125" customWidth="1"/>
    <col min="12" max="13" width="11.7109375" style="126" customWidth="1"/>
    <col min="14" max="16" width="11.7109375" style="125" customWidth="1"/>
    <col min="17" max="17" width="15" style="127" customWidth="1"/>
    <col min="18" max="18" width="11.28515625" bestFit="1" customWidth="1"/>
  </cols>
  <sheetData>
    <row r="1" spans="1:18" s="132" customFormat="1" ht="20.100000000000001" customHeight="1" x14ac:dyDescent="0.25">
      <c r="A1" s="180" t="s">
        <v>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8" s="132" customFormat="1" ht="20.100000000000001" customHeight="1" x14ac:dyDescent="0.25">
      <c r="A2" s="180" t="s">
        <v>41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8" ht="18.75" customHeight="1" x14ac:dyDescent="0.2">
      <c r="A3" s="76"/>
      <c r="B3" s="144"/>
      <c r="C3" s="129"/>
      <c r="D3" s="129"/>
      <c r="E3" s="144"/>
      <c r="F3" s="171"/>
      <c r="G3" s="171"/>
      <c r="H3" s="171"/>
      <c r="I3" s="171"/>
      <c r="J3" s="171"/>
      <c r="K3" s="171"/>
      <c r="L3" s="171"/>
      <c r="M3" s="171"/>
      <c r="N3" s="129"/>
      <c r="O3" s="171"/>
      <c r="P3" s="171"/>
      <c r="Q3" s="77" t="s">
        <v>34</v>
      </c>
    </row>
    <row r="4" spans="1:18" s="3" customFormat="1" ht="24.75" customHeight="1" x14ac:dyDescent="0.2">
      <c r="A4" s="145"/>
      <c r="B4" s="146" t="s">
        <v>0</v>
      </c>
      <c r="C4" s="146" t="s">
        <v>35</v>
      </c>
      <c r="D4" s="146" t="s">
        <v>36</v>
      </c>
      <c r="E4" s="146" t="s">
        <v>2</v>
      </c>
      <c r="F4" s="146" t="s">
        <v>3</v>
      </c>
      <c r="G4" s="146" t="s">
        <v>4</v>
      </c>
      <c r="H4" s="146" t="s">
        <v>37</v>
      </c>
      <c r="I4" s="146" t="s">
        <v>5</v>
      </c>
      <c r="J4" s="146" t="s">
        <v>6</v>
      </c>
      <c r="K4" s="146" t="s">
        <v>38</v>
      </c>
      <c r="L4" s="146" t="s">
        <v>8</v>
      </c>
      <c r="M4" s="146" t="s">
        <v>39</v>
      </c>
      <c r="N4" s="146" t="s">
        <v>9</v>
      </c>
      <c r="O4" s="145" t="s">
        <v>10</v>
      </c>
      <c r="P4" s="145" t="s">
        <v>11</v>
      </c>
      <c r="Q4" s="147" t="s">
        <v>12</v>
      </c>
    </row>
    <row r="5" spans="1:18" s="3" customFormat="1" ht="19.5" customHeight="1" x14ac:dyDescent="0.2">
      <c r="A5" s="148" t="s">
        <v>13</v>
      </c>
      <c r="B5" s="85"/>
      <c r="C5" s="149"/>
      <c r="D5" s="149"/>
      <c r="E5" s="85"/>
      <c r="F5" s="87"/>
      <c r="G5" s="87"/>
      <c r="H5" s="87"/>
      <c r="I5" s="87"/>
      <c r="J5" s="87"/>
      <c r="K5" s="87"/>
      <c r="L5" s="87"/>
      <c r="M5" s="89"/>
      <c r="N5" s="87"/>
      <c r="O5" s="87"/>
      <c r="P5" s="90"/>
      <c r="Q5" s="150"/>
    </row>
    <row r="6" spans="1:18" s="3" customFormat="1" ht="19.5" customHeight="1" x14ac:dyDescent="0.2">
      <c r="A6" s="151" t="s">
        <v>14</v>
      </c>
      <c r="B6" s="152">
        <v>0</v>
      </c>
      <c r="C6" s="153">
        <v>26400</v>
      </c>
      <c r="D6" s="153">
        <v>30000</v>
      </c>
      <c r="E6" s="152">
        <v>25000</v>
      </c>
      <c r="F6" s="152">
        <v>25000</v>
      </c>
      <c r="G6" s="152">
        <f>30000.01+17853.397</f>
        <v>47853.406999999999</v>
      </c>
      <c r="H6" s="152">
        <v>17000</v>
      </c>
      <c r="I6" s="152">
        <v>40121.300000000003</v>
      </c>
      <c r="J6" s="152">
        <v>45999.98</v>
      </c>
      <c r="K6" s="94">
        <v>200400</v>
      </c>
      <c r="L6" s="152">
        <v>356635.696</v>
      </c>
      <c r="M6" s="152">
        <v>73610.5</v>
      </c>
      <c r="N6" s="152">
        <v>25000</v>
      </c>
      <c r="O6" s="152">
        <v>53143.4</v>
      </c>
      <c r="P6" s="152">
        <v>35856.730000000003</v>
      </c>
      <c r="Q6" s="112">
        <f>SUM(B6:P6)</f>
        <v>1002021.013</v>
      </c>
      <c r="R6" s="9"/>
    </row>
    <row r="7" spans="1:18" s="3" customFormat="1" ht="19.5" customHeight="1" x14ac:dyDescent="0.2">
      <c r="A7" s="151" t="s">
        <v>15</v>
      </c>
      <c r="B7" s="152">
        <v>0</v>
      </c>
      <c r="C7" s="153">
        <v>0</v>
      </c>
      <c r="D7" s="153">
        <v>0</v>
      </c>
      <c r="E7" s="152">
        <v>0</v>
      </c>
      <c r="F7" s="152">
        <v>0</v>
      </c>
      <c r="G7" s="152">
        <v>0</v>
      </c>
      <c r="H7" s="152">
        <v>0</v>
      </c>
      <c r="I7" s="152">
        <v>51.46</v>
      </c>
      <c r="J7" s="152">
        <v>0</v>
      </c>
      <c r="K7" s="94">
        <v>0</v>
      </c>
      <c r="L7" s="152">
        <v>0</v>
      </c>
      <c r="M7" s="152"/>
      <c r="N7" s="152">
        <v>45000</v>
      </c>
      <c r="O7" s="152">
        <v>0</v>
      </c>
      <c r="P7" s="152"/>
      <c r="Q7" s="112">
        <f t="shared" ref="Q7:Q19" si="0">SUM(B7:P7)</f>
        <v>45051.46</v>
      </c>
      <c r="R7" s="9"/>
    </row>
    <row r="8" spans="1:18" s="3" customFormat="1" ht="19.5" customHeight="1" x14ac:dyDescent="0.2">
      <c r="A8" s="151" t="s">
        <v>16</v>
      </c>
      <c r="B8" s="154">
        <v>-2973.4789999999998</v>
      </c>
      <c r="C8" s="153">
        <v>180328</v>
      </c>
      <c r="D8" s="154">
        <v>-13133.868</v>
      </c>
      <c r="E8" s="152">
        <v>57255.281000000003</v>
      </c>
      <c r="F8" s="152">
        <v>56682.55</v>
      </c>
      <c r="G8" s="154">
        <v>-24821.01</v>
      </c>
      <c r="H8" s="153">
        <v>221812.22399999999</v>
      </c>
      <c r="I8" s="152">
        <v>34658.688999999998</v>
      </c>
      <c r="J8" s="152">
        <v>284692.25199999998</v>
      </c>
      <c r="K8" s="94">
        <v>736095.43099999998</v>
      </c>
      <c r="L8" s="152">
        <v>77340.941999999995</v>
      </c>
      <c r="M8" s="152">
        <v>-90613.784</v>
      </c>
      <c r="N8" s="152">
        <v>258978.51</v>
      </c>
      <c r="O8" s="152">
        <v>52658.832999999999</v>
      </c>
      <c r="P8" s="152">
        <v>783395.79500000004</v>
      </c>
      <c r="Q8" s="112">
        <f t="shared" si="0"/>
        <v>2612356.3659999999</v>
      </c>
      <c r="R8" s="9"/>
    </row>
    <row r="9" spans="1:18" s="3" customFormat="1" ht="19.5" customHeight="1" x14ac:dyDescent="0.2">
      <c r="A9" s="155" t="s">
        <v>17</v>
      </c>
      <c r="B9" s="156">
        <v>50000</v>
      </c>
      <c r="C9" s="157">
        <v>24343</v>
      </c>
      <c r="D9" s="157">
        <v>0</v>
      </c>
      <c r="E9" s="156">
        <v>956</v>
      </c>
      <c r="F9" s="156">
        <v>30818.393</v>
      </c>
      <c r="G9" s="156"/>
      <c r="H9" s="156">
        <v>155145.88099999999</v>
      </c>
      <c r="I9" s="156">
        <v>13379.897999999999</v>
      </c>
      <c r="J9" s="156">
        <v>22230.984</v>
      </c>
      <c r="K9" s="113">
        <v>113046.504</v>
      </c>
      <c r="L9" s="156">
        <v>23551.303</v>
      </c>
      <c r="M9" s="156">
        <v>23894.537</v>
      </c>
      <c r="N9" s="156">
        <v>2231803.9950000001</v>
      </c>
      <c r="O9" s="156">
        <v>22468.944</v>
      </c>
      <c r="P9" s="156">
        <v>179447.807</v>
      </c>
      <c r="Q9" s="136">
        <f t="shared" si="0"/>
        <v>2891087.2460000003</v>
      </c>
      <c r="R9" s="9"/>
    </row>
    <row r="10" spans="1:18" s="3" customFormat="1" ht="19.5" customHeight="1" x14ac:dyDescent="0.2">
      <c r="A10" s="158" t="s">
        <v>18</v>
      </c>
      <c r="B10" s="159">
        <f t="shared" ref="B10:H10" si="1">SUM(B6:B9)</f>
        <v>47026.521000000001</v>
      </c>
      <c r="C10" s="160">
        <f t="shared" si="1"/>
        <v>231071</v>
      </c>
      <c r="D10" s="160">
        <f t="shared" si="1"/>
        <v>16866.131999999998</v>
      </c>
      <c r="E10" s="159">
        <f t="shared" si="1"/>
        <v>83211.281000000003</v>
      </c>
      <c r="F10" s="161">
        <f t="shared" si="1"/>
        <v>112500.943</v>
      </c>
      <c r="G10" s="161">
        <f t="shared" si="1"/>
        <v>23032.397000000001</v>
      </c>
      <c r="H10" s="161">
        <f t="shared" si="1"/>
        <v>393958.10499999998</v>
      </c>
      <c r="I10" s="161">
        <v>88211.346999999994</v>
      </c>
      <c r="J10" s="161">
        <v>352923.21600000001</v>
      </c>
      <c r="K10" s="161">
        <f>SUM(K6:K9)</f>
        <v>1049541.9350000001</v>
      </c>
      <c r="L10" s="161">
        <v>457527.94099999999</v>
      </c>
      <c r="M10" s="159">
        <f>SUM(M6:M9)</f>
        <v>6891.2530000000006</v>
      </c>
      <c r="N10" s="161">
        <f>SUM(N6:N9)</f>
        <v>2560782.5049999999</v>
      </c>
      <c r="O10" s="161">
        <v>128271.177</v>
      </c>
      <c r="P10" s="159">
        <f>SUM(P6:P9)</f>
        <v>998700.33200000005</v>
      </c>
      <c r="Q10" s="101">
        <f t="shared" si="0"/>
        <v>6550516.085</v>
      </c>
      <c r="R10" s="9"/>
    </row>
    <row r="11" spans="1:18" s="3" customFormat="1" ht="17.25" customHeight="1" x14ac:dyDescent="0.2">
      <c r="A11" s="141"/>
      <c r="B11" s="162"/>
      <c r="C11" s="163"/>
      <c r="D11" s="163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10"/>
      <c r="R11" s="9"/>
    </row>
    <row r="12" spans="1:18" s="3" customFormat="1" ht="19.5" customHeight="1" x14ac:dyDescent="0.2">
      <c r="A12" s="164" t="s">
        <v>19</v>
      </c>
      <c r="B12" s="152"/>
      <c r="C12" s="165"/>
      <c r="D12" s="165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12"/>
      <c r="R12" s="9"/>
    </row>
    <row r="13" spans="1:18" s="3" customFormat="1" ht="19.5" customHeight="1" x14ac:dyDescent="0.2">
      <c r="A13" s="151" t="s">
        <v>20</v>
      </c>
      <c r="B13" s="152">
        <v>35198.014999999999</v>
      </c>
      <c r="C13" s="153">
        <v>275439</v>
      </c>
      <c r="D13" s="153">
        <v>4540.0169999999998</v>
      </c>
      <c r="E13" s="152">
        <v>49710.891000000003</v>
      </c>
      <c r="F13" s="152">
        <v>19994.755000000001</v>
      </c>
      <c r="G13" s="152">
        <v>2586.5920000000001</v>
      </c>
      <c r="H13" s="152">
        <v>150164.59099999999</v>
      </c>
      <c r="I13" s="152">
        <v>59302.163</v>
      </c>
      <c r="J13" s="152">
        <v>109143.76</v>
      </c>
      <c r="K13" s="94">
        <v>415110.33100000001</v>
      </c>
      <c r="L13" s="152">
        <v>142029.12100000001</v>
      </c>
      <c r="M13" s="152">
        <v>72710.285999999993</v>
      </c>
      <c r="N13" s="152">
        <v>0</v>
      </c>
      <c r="O13" s="152">
        <v>63343.296000000002</v>
      </c>
      <c r="P13" s="152">
        <v>499019.65500000003</v>
      </c>
      <c r="Q13" s="112">
        <f t="shared" si="0"/>
        <v>1898292.4730000002</v>
      </c>
      <c r="R13" s="9"/>
    </row>
    <row r="14" spans="1:18" s="3" customFormat="1" ht="19.5" customHeight="1" x14ac:dyDescent="0.2">
      <c r="A14" s="151" t="s">
        <v>21</v>
      </c>
      <c r="B14" s="152">
        <v>981.17499999999995</v>
      </c>
      <c r="C14" s="153">
        <v>211787</v>
      </c>
      <c r="D14" s="153">
        <v>0</v>
      </c>
      <c r="E14" s="152">
        <v>132713.429</v>
      </c>
      <c r="F14" s="152">
        <v>72597.642000000007</v>
      </c>
      <c r="G14" s="152">
        <v>8927.7860000000001</v>
      </c>
      <c r="H14" s="152">
        <v>350863.72</v>
      </c>
      <c r="I14" s="152">
        <v>61478.788999999997</v>
      </c>
      <c r="J14" s="152">
        <v>164280.035</v>
      </c>
      <c r="K14" s="94">
        <v>687644.951</v>
      </c>
      <c r="L14" s="152">
        <v>197090.967</v>
      </c>
      <c r="M14" s="152">
        <v>43255.607000000004</v>
      </c>
      <c r="N14" s="152">
        <v>390432.03600000002</v>
      </c>
      <c r="O14" s="152">
        <v>179760.05300000001</v>
      </c>
      <c r="P14" s="152">
        <v>287818.45899999997</v>
      </c>
      <c r="Q14" s="112">
        <f t="shared" si="0"/>
        <v>2789631.6489999997</v>
      </c>
      <c r="R14" s="9"/>
    </row>
    <row r="15" spans="1:18" s="3" customFormat="1" ht="19.5" customHeight="1" x14ac:dyDescent="0.2">
      <c r="A15" s="151" t="s">
        <v>22</v>
      </c>
      <c r="B15" s="152">
        <v>13711.527</v>
      </c>
      <c r="C15" s="153">
        <v>121982</v>
      </c>
      <c r="D15" s="153">
        <v>4929.6819999999998</v>
      </c>
      <c r="E15" s="152">
        <v>6866.558</v>
      </c>
      <c r="F15" s="152">
        <v>786.96299999999997</v>
      </c>
      <c r="G15" s="152">
        <v>0</v>
      </c>
      <c r="H15" s="152">
        <v>25057.508999999998</v>
      </c>
      <c r="I15" s="152">
        <v>0</v>
      </c>
      <c r="J15" s="152">
        <v>43453.917000000001</v>
      </c>
      <c r="K15" s="94">
        <v>37323.624000000003</v>
      </c>
      <c r="L15" s="152">
        <v>17796.388999999999</v>
      </c>
      <c r="M15" s="152"/>
      <c r="N15" s="152">
        <v>153216.95199999999</v>
      </c>
      <c r="O15" s="152">
        <v>10254.749</v>
      </c>
      <c r="P15" s="152">
        <v>31601.738000000001</v>
      </c>
      <c r="Q15" s="112">
        <f t="shared" si="0"/>
        <v>466981.60800000001</v>
      </c>
      <c r="R15" s="9"/>
    </row>
    <row r="16" spans="1:18" s="3" customFormat="1" ht="19.5" customHeight="1" x14ac:dyDescent="0.2">
      <c r="A16" s="151" t="s">
        <v>23</v>
      </c>
      <c r="B16" s="152">
        <v>31.25</v>
      </c>
      <c r="C16" s="153">
        <v>0</v>
      </c>
      <c r="D16" s="153">
        <v>9000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412.48399999999998</v>
      </c>
      <c r="K16" s="94">
        <v>0</v>
      </c>
      <c r="L16" s="152">
        <v>0</v>
      </c>
      <c r="M16" s="152"/>
      <c r="N16" s="152">
        <v>0</v>
      </c>
      <c r="O16" s="152">
        <v>0</v>
      </c>
      <c r="P16" s="152"/>
      <c r="Q16" s="112">
        <f t="shared" si="0"/>
        <v>9443.7340000000004</v>
      </c>
      <c r="R16" s="9"/>
    </row>
    <row r="17" spans="1:18" s="3" customFormat="1" ht="19.5" customHeight="1" x14ac:dyDescent="0.2">
      <c r="A17" s="151" t="s">
        <v>24</v>
      </c>
      <c r="B17" s="152">
        <v>0</v>
      </c>
      <c r="C17" s="153">
        <v>0</v>
      </c>
      <c r="D17" s="153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94">
        <v>2486.7379999999998</v>
      </c>
      <c r="L17" s="152">
        <v>20328.760999999999</v>
      </c>
      <c r="M17" s="152"/>
      <c r="N17" s="152">
        <v>0</v>
      </c>
      <c r="O17" s="152">
        <v>7008.393</v>
      </c>
      <c r="P17" s="152"/>
      <c r="Q17" s="112">
        <f t="shared" si="0"/>
        <v>29823.892</v>
      </c>
      <c r="R17" s="9"/>
    </row>
    <row r="18" spans="1:18" s="3" customFormat="1" ht="19.5" customHeight="1" x14ac:dyDescent="0.2">
      <c r="A18" s="151" t="s">
        <v>25</v>
      </c>
      <c r="B18" s="152">
        <v>0</v>
      </c>
      <c r="C18" s="153">
        <v>326</v>
      </c>
      <c r="D18" s="153">
        <v>0</v>
      </c>
      <c r="E18" s="152">
        <v>3655.1990000000001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94">
        <v>0</v>
      </c>
      <c r="L18" s="152">
        <v>0</v>
      </c>
      <c r="M18" s="152">
        <v>1036.6669999999999</v>
      </c>
      <c r="N18" s="152">
        <v>555635.02599999995</v>
      </c>
      <c r="O18" s="152">
        <v>38445.934000000001</v>
      </c>
      <c r="P18" s="152"/>
      <c r="Q18" s="112">
        <f t="shared" si="0"/>
        <v>599098.826</v>
      </c>
      <c r="R18" s="9"/>
    </row>
    <row r="19" spans="1:18" s="3" customFormat="1" ht="19.5" customHeight="1" x14ac:dyDescent="0.2">
      <c r="A19" s="151" t="s">
        <v>26</v>
      </c>
      <c r="B19" s="152">
        <v>0</v>
      </c>
      <c r="C19" s="153">
        <v>19083</v>
      </c>
      <c r="D19" s="153">
        <v>0</v>
      </c>
      <c r="E19" s="152">
        <v>3845.43</v>
      </c>
      <c r="F19" s="152">
        <v>1921.91</v>
      </c>
      <c r="G19" s="152">
        <v>0</v>
      </c>
      <c r="H19" s="152">
        <v>1236.7349999999999</v>
      </c>
      <c r="I19" s="152">
        <v>8056.2179999999998</v>
      </c>
      <c r="J19" s="152">
        <v>0</v>
      </c>
      <c r="K19" s="94">
        <v>0</v>
      </c>
      <c r="L19" s="152">
        <v>4041.2370000000001</v>
      </c>
      <c r="M19" s="152">
        <v>3004.9949999999999</v>
      </c>
      <c r="N19" s="152">
        <v>-12899.700999999999</v>
      </c>
      <c r="O19" s="152">
        <v>0</v>
      </c>
      <c r="P19" s="152">
        <v>37611.858999999997</v>
      </c>
      <c r="Q19" s="112">
        <f t="shared" si="0"/>
        <v>65901.68299999999</v>
      </c>
      <c r="R19" s="9"/>
    </row>
    <row r="20" spans="1:18" s="3" customFormat="1" ht="19.5" customHeight="1" x14ac:dyDescent="0.2">
      <c r="A20" s="155" t="s">
        <v>27</v>
      </c>
      <c r="B20" s="156">
        <v>18822.402999999998</v>
      </c>
      <c r="C20" s="157">
        <v>42527</v>
      </c>
      <c r="D20" s="157">
        <v>780.94500000000005</v>
      </c>
      <c r="E20" s="156">
        <f>11315.023+2156.22</f>
        <v>13471.242999999999</v>
      </c>
      <c r="F20" s="156">
        <v>8305.5679999999993</v>
      </c>
      <c r="G20" s="156">
        <v>856.28599999999994</v>
      </c>
      <c r="H20" s="156">
        <f>42471.607+125.023</f>
        <v>42596.630000000005</v>
      </c>
      <c r="I20" s="156">
        <v>11074.254999999999</v>
      </c>
      <c r="J20" s="156">
        <v>22106.796999999999</v>
      </c>
      <c r="K20" s="113">
        <v>71909.921000000002</v>
      </c>
      <c r="L20" s="156">
        <v>23578.262999999999</v>
      </c>
      <c r="M20" s="156">
        <v>17578.124</v>
      </c>
      <c r="N20" s="156">
        <v>403638.88799999998</v>
      </c>
      <c r="O20" s="156">
        <v>14291.226000000001</v>
      </c>
      <c r="P20" s="156">
        <v>57147.578999999998</v>
      </c>
      <c r="Q20" s="136">
        <f>SUM(B20:P20)</f>
        <v>748685.12800000003</v>
      </c>
      <c r="R20" s="9"/>
    </row>
    <row r="21" spans="1:18" s="3" customFormat="1" ht="19.5" customHeight="1" x14ac:dyDescent="0.2">
      <c r="A21" s="158" t="s">
        <v>28</v>
      </c>
      <c r="B21" s="159">
        <f>SUM(B13:B20)</f>
        <v>68744.37</v>
      </c>
      <c r="C21" s="160">
        <f>SUM(C13:C20)</f>
        <v>671144</v>
      </c>
      <c r="D21" s="160">
        <f>SUM(D13:D20)</f>
        <v>19250.644</v>
      </c>
      <c r="E21" s="159">
        <f>SUM(E13:E20)</f>
        <v>210262.74999999997</v>
      </c>
      <c r="F21" s="161">
        <v>103606.838</v>
      </c>
      <c r="G21" s="159">
        <f>SUM(G13:G20)</f>
        <v>12370.664000000001</v>
      </c>
      <c r="H21" s="159">
        <f>SUM(H13:H20)</f>
        <v>569919.18499999994</v>
      </c>
      <c r="I21" s="161">
        <v>139911.42499999999</v>
      </c>
      <c r="J21" s="161">
        <v>339396.99300000002</v>
      </c>
      <c r="K21" s="161">
        <f>SUM(K13:K20)</f>
        <v>1214475.5650000002</v>
      </c>
      <c r="L21" s="161">
        <v>404864.73800000001</v>
      </c>
      <c r="M21" s="159">
        <f>SUM(M13:M20)</f>
        <v>137585.679</v>
      </c>
      <c r="N21" s="161">
        <f>SUM(N13:N20)</f>
        <v>1490023.2010000001</v>
      </c>
      <c r="O21" s="161">
        <v>313103.65100000001</v>
      </c>
      <c r="P21" s="159">
        <f>SUM(P13:P20)</f>
        <v>913199.29000000015</v>
      </c>
      <c r="Q21" s="101">
        <f>SUM(B21:P21)</f>
        <v>6607858.9929999998</v>
      </c>
      <c r="R21" s="9"/>
    </row>
    <row r="22" spans="1:18" s="3" customFormat="1" ht="19.5" customHeight="1" x14ac:dyDescent="0.2">
      <c r="A22" s="166" t="s">
        <v>29</v>
      </c>
      <c r="B22" s="161">
        <f>B21+B10</f>
        <v>115770.891</v>
      </c>
      <c r="C22" s="160">
        <f t="shared" ref="C22:K22" si="2">SUM(C10,C21)</f>
        <v>902215</v>
      </c>
      <c r="D22" s="160">
        <f t="shared" si="2"/>
        <v>36116.775999999998</v>
      </c>
      <c r="E22" s="160">
        <f t="shared" si="2"/>
        <v>293474.03099999996</v>
      </c>
      <c r="F22" s="160">
        <f t="shared" si="2"/>
        <v>216107.78100000002</v>
      </c>
      <c r="G22" s="161">
        <f t="shared" si="2"/>
        <v>35403.061000000002</v>
      </c>
      <c r="H22" s="161">
        <f t="shared" si="2"/>
        <v>963877.28999999992</v>
      </c>
      <c r="I22" s="160">
        <f t="shared" si="2"/>
        <v>228122.772</v>
      </c>
      <c r="J22" s="160">
        <f t="shared" si="2"/>
        <v>692320.20900000003</v>
      </c>
      <c r="K22" s="160">
        <f t="shared" si="2"/>
        <v>2264017.5</v>
      </c>
      <c r="L22" s="160">
        <f>SUM(L10,L21)</f>
        <v>862392.679</v>
      </c>
      <c r="M22" s="161">
        <f>M10+M21</f>
        <v>144476.932</v>
      </c>
      <c r="N22" s="161">
        <f>N10+N21</f>
        <v>4050805.7060000002</v>
      </c>
      <c r="O22" s="161">
        <f>O10+O21</f>
        <v>441374.82799999998</v>
      </c>
      <c r="P22" s="161">
        <f>P10+P21</f>
        <v>1911899.6220000002</v>
      </c>
      <c r="Q22" s="101">
        <f>SUM(Q10,Q21)</f>
        <v>13158375.078</v>
      </c>
      <c r="R22" s="9"/>
    </row>
    <row r="23" spans="1:18" ht="21" customHeight="1" x14ac:dyDescent="0.2">
      <c r="B23" s="167"/>
      <c r="C23" s="172"/>
      <c r="D23" s="172"/>
      <c r="F23" s="173"/>
      <c r="G23" s="173"/>
      <c r="H23" s="173"/>
      <c r="I23" s="173"/>
      <c r="J23" s="173"/>
      <c r="K23" s="173"/>
      <c r="L23" s="173"/>
      <c r="M23" s="173"/>
      <c r="N23" s="129"/>
      <c r="O23" s="173"/>
      <c r="P23" s="173"/>
      <c r="Q23" s="168"/>
    </row>
    <row r="24" spans="1:18" x14ac:dyDescent="0.2">
      <c r="A24" s="69" t="s">
        <v>70</v>
      </c>
      <c r="B24" s="144"/>
      <c r="D24" s="74"/>
      <c r="E24" s="144"/>
      <c r="F24" s="169"/>
      <c r="G24" s="169"/>
      <c r="H24" s="119"/>
      <c r="I24" s="169"/>
      <c r="J24" s="169"/>
      <c r="K24" s="119"/>
      <c r="L24" s="170"/>
      <c r="M24" s="170"/>
      <c r="N24" s="169"/>
      <c r="O24" s="169"/>
      <c r="P24" s="169"/>
    </row>
    <row r="25" spans="1:18" x14ac:dyDescent="0.2">
      <c r="F25" s="169"/>
      <c r="G25" s="169"/>
      <c r="H25" s="169"/>
      <c r="I25" s="169"/>
      <c r="J25" s="169"/>
      <c r="K25" s="169"/>
      <c r="L25" s="170"/>
      <c r="M25" s="170"/>
      <c r="N25" s="169"/>
      <c r="O25" s="169"/>
      <c r="P25" s="169"/>
    </row>
    <row r="26" spans="1:18" x14ac:dyDescent="0.2">
      <c r="F26" s="169"/>
      <c r="G26" s="169"/>
      <c r="H26" s="169"/>
      <c r="I26" s="169"/>
      <c r="J26" s="169" t="s">
        <v>40</v>
      </c>
      <c r="K26" s="169"/>
      <c r="L26" s="170"/>
      <c r="M26" s="170"/>
      <c r="N26" s="169"/>
      <c r="O26" s="169"/>
      <c r="P26" s="169"/>
    </row>
    <row r="27" spans="1:18" x14ac:dyDescent="0.2">
      <c r="F27" s="169"/>
      <c r="G27" s="169"/>
      <c r="H27" s="169"/>
      <c r="I27" s="169"/>
      <c r="J27" s="169"/>
      <c r="K27" s="169"/>
      <c r="L27" s="170"/>
      <c r="M27" s="170"/>
      <c r="N27" s="169"/>
      <c r="O27" s="169"/>
      <c r="P27" s="169"/>
    </row>
    <row r="28" spans="1:18" x14ac:dyDescent="0.2">
      <c r="F28" s="122"/>
      <c r="G28" s="122"/>
      <c r="H28" s="122"/>
      <c r="I28" s="122"/>
      <c r="J28" s="122"/>
      <c r="K28" s="122"/>
      <c r="L28" s="123"/>
      <c r="M28" s="123"/>
      <c r="N28" s="122"/>
      <c r="O28" s="122"/>
      <c r="P28" s="122"/>
      <c r="Q28" s="122"/>
    </row>
    <row r="29" spans="1:18" x14ac:dyDescent="0.2">
      <c r="F29" s="122"/>
      <c r="G29" s="122"/>
      <c r="H29" s="122"/>
      <c r="I29" s="122"/>
      <c r="J29" s="122"/>
      <c r="K29" s="122"/>
      <c r="L29" s="123"/>
      <c r="M29" s="123"/>
      <c r="N29" s="122"/>
      <c r="O29" s="122"/>
      <c r="P29" s="122"/>
      <c r="Q29" s="122"/>
    </row>
    <row r="30" spans="1:18" x14ac:dyDescent="0.2">
      <c r="F30" s="122"/>
      <c r="G30" s="122"/>
      <c r="H30" s="122"/>
      <c r="I30" s="122"/>
      <c r="J30" s="122"/>
      <c r="K30" s="122"/>
      <c r="L30" s="123"/>
      <c r="M30" s="123"/>
      <c r="N30" s="122"/>
      <c r="O30" s="122"/>
      <c r="P30" s="122"/>
      <c r="Q30" s="122"/>
    </row>
    <row r="31" spans="1:18" x14ac:dyDescent="0.2">
      <c r="F31" s="122"/>
      <c r="G31" s="122"/>
      <c r="H31" s="122"/>
      <c r="I31" s="122"/>
      <c r="J31" s="122"/>
      <c r="K31" s="122"/>
      <c r="L31" s="123"/>
      <c r="M31" s="123"/>
      <c r="N31" s="122"/>
      <c r="O31" s="122"/>
      <c r="P31" s="122"/>
      <c r="Q31" s="122"/>
    </row>
    <row r="32" spans="1:18" x14ac:dyDescent="0.2">
      <c r="F32" s="122"/>
      <c r="G32" s="122"/>
      <c r="H32" s="122"/>
      <c r="I32" s="122"/>
      <c r="J32" s="122"/>
      <c r="K32" s="122"/>
      <c r="L32" s="123"/>
      <c r="M32" s="123"/>
      <c r="N32" s="122"/>
      <c r="O32" s="122"/>
      <c r="P32" s="122"/>
      <c r="Q32" s="122"/>
    </row>
    <row r="33" spans="6:17" x14ac:dyDescent="0.2">
      <c r="F33" s="122"/>
      <c r="G33" s="122"/>
      <c r="H33" s="122"/>
      <c r="I33" s="122"/>
      <c r="J33" s="122"/>
      <c r="K33" s="122"/>
      <c r="L33" s="123"/>
      <c r="M33" s="123"/>
      <c r="N33" s="122"/>
      <c r="O33" s="122"/>
      <c r="P33" s="122"/>
      <c r="Q33" s="122"/>
    </row>
    <row r="34" spans="6:17" x14ac:dyDescent="0.2">
      <c r="F34" s="122"/>
      <c r="G34" s="122"/>
      <c r="H34" s="122"/>
      <c r="I34" s="122"/>
      <c r="J34" s="122"/>
      <c r="K34" s="122"/>
      <c r="L34" s="123"/>
      <c r="M34" s="123"/>
      <c r="N34" s="122"/>
      <c r="O34" s="122"/>
      <c r="P34" s="122"/>
      <c r="Q34" s="122"/>
    </row>
    <row r="35" spans="6:17" x14ac:dyDescent="0.2">
      <c r="F35" s="122"/>
      <c r="G35" s="122"/>
      <c r="H35" s="122"/>
      <c r="I35" s="122"/>
      <c r="J35" s="122"/>
      <c r="K35" s="122"/>
      <c r="L35" s="124"/>
      <c r="M35" s="124"/>
      <c r="N35" s="122"/>
      <c r="O35" s="122"/>
      <c r="P35" s="122"/>
      <c r="Q35" s="122"/>
    </row>
    <row r="36" spans="6:17" x14ac:dyDescent="0.2">
      <c r="F36" s="122"/>
      <c r="G36" s="122"/>
      <c r="H36" s="122"/>
      <c r="I36" s="122"/>
      <c r="J36" s="122"/>
      <c r="K36" s="122"/>
      <c r="L36" s="123"/>
      <c r="M36" s="123"/>
      <c r="N36" s="122"/>
      <c r="O36" s="122"/>
      <c r="P36" s="122"/>
      <c r="Q36" s="122"/>
    </row>
    <row r="37" spans="6:17" x14ac:dyDescent="0.2">
      <c r="F37" s="122"/>
      <c r="G37" s="122"/>
      <c r="H37" s="122"/>
      <c r="I37" s="122"/>
      <c r="J37" s="122"/>
      <c r="K37" s="122"/>
      <c r="L37" s="123"/>
      <c r="M37" s="123"/>
      <c r="N37" s="122"/>
      <c r="O37" s="122"/>
      <c r="P37" s="122"/>
      <c r="Q37" s="122"/>
    </row>
    <row r="38" spans="6:17" x14ac:dyDescent="0.2">
      <c r="F38" s="122"/>
      <c r="G38" s="122"/>
      <c r="H38" s="122"/>
      <c r="I38" s="122"/>
      <c r="J38" s="122"/>
      <c r="K38" s="122"/>
      <c r="L38" s="123"/>
      <c r="M38" s="123"/>
      <c r="N38" s="122"/>
      <c r="O38" s="122"/>
      <c r="P38" s="122"/>
      <c r="Q38" s="122"/>
    </row>
    <row r="39" spans="6:17" x14ac:dyDescent="0.2">
      <c r="F39" s="122"/>
      <c r="G39" s="122"/>
      <c r="H39" s="122"/>
      <c r="I39" s="122"/>
      <c r="J39" s="122"/>
      <c r="K39" s="122"/>
      <c r="L39" s="123"/>
      <c r="M39" s="123"/>
      <c r="N39" s="122"/>
      <c r="O39" s="122"/>
      <c r="P39" s="122"/>
      <c r="Q39" s="122"/>
    </row>
    <row r="40" spans="6:17" x14ac:dyDescent="0.2">
      <c r="F40" s="122"/>
      <c r="G40" s="122"/>
      <c r="H40" s="122"/>
      <c r="I40" s="122"/>
      <c r="J40" s="122"/>
      <c r="K40" s="122"/>
      <c r="L40" s="123"/>
      <c r="M40" s="123"/>
      <c r="N40" s="122"/>
      <c r="O40" s="122"/>
      <c r="P40" s="122"/>
      <c r="Q40" s="122"/>
    </row>
    <row r="41" spans="6:17" x14ac:dyDescent="0.2">
      <c r="F41" s="122"/>
      <c r="G41" s="122"/>
      <c r="H41" s="122"/>
      <c r="I41" s="122"/>
      <c r="J41" s="122"/>
      <c r="K41" s="122"/>
      <c r="L41" s="123"/>
      <c r="M41" s="123"/>
      <c r="N41" s="122"/>
      <c r="O41" s="122"/>
      <c r="P41" s="122"/>
      <c r="Q41" s="122"/>
    </row>
  </sheetData>
  <mergeCells count="2">
    <mergeCell ref="A1:Q1"/>
    <mergeCell ref="A2:Q2"/>
  </mergeCells>
  <pageMargins left="0.75" right="0.75" top="1" bottom="1" header="0.5" footer="0.5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pane xSplit="1" ySplit="4" topLeftCell="B11" activePane="bottomRight" state="frozen"/>
      <selection activeCell="D27" sqref="D27"/>
      <selection pane="topRight" activeCell="D27" sqref="D27"/>
      <selection pane="bottomLeft" activeCell="D27" sqref="D27"/>
      <selection pane="bottomRight" activeCell="C19" sqref="C19"/>
    </sheetView>
  </sheetViews>
  <sheetFormatPr defaultRowHeight="12.75" x14ac:dyDescent="0.2"/>
  <cols>
    <col min="1" max="1" width="43.5703125" bestFit="1" customWidth="1"/>
    <col min="2" max="10" width="10.5703125" style="1" customWidth="1"/>
    <col min="11" max="11" width="9.85546875" style="1" customWidth="1"/>
    <col min="12" max="12" width="10.5703125" style="5" customWidth="1"/>
    <col min="13" max="14" width="10.5703125" style="1" customWidth="1"/>
    <col min="15" max="15" width="11.42578125" style="2" customWidth="1"/>
  </cols>
  <sheetData>
    <row r="1" spans="1:15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20.100000000000001" customHeight="1" x14ac:dyDescent="0.25">
      <c r="A2" s="177" t="s">
        <v>31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21" customHeight="1" x14ac:dyDescent="0.2">
      <c r="A3" s="24"/>
      <c r="B3" s="25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5"/>
      <c r="O3" s="27" t="s">
        <v>34</v>
      </c>
    </row>
    <row r="4" spans="1:15" s="3" customFormat="1" ht="30" customHeight="1" x14ac:dyDescent="0.2">
      <c r="A4" s="28"/>
      <c r="B4" s="29" t="s">
        <v>32</v>
      </c>
      <c r="C4" s="29" t="s">
        <v>0</v>
      </c>
      <c r="D4" s="29" t="s">
        <v>1</v>
      </c>
      <c r="E4" s="29" t="s">
        <v>2</v>
      </c>
      <c r="F4" s="29" t="s">
        <v>3</v>
      </c>
      <c r="G4" s="29" t="s">
        <v>33</v>
      </c>
      <c r="H4" s="29" t="s">
        <v>5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10</v>
      </c>
      <c r="N4" s="29" t="s">
        <v>11</v>
      </c>
      <c r="O4" s="30" t="s">
        <v>12</v>
      </c>
    </row>
    <row r="5" spans="1:15" s="3" customFormat="1" ht="19.5" customHeight="1" x14ac:dyDescent="0.2">
      <c r="A5" s="31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</row>
    <row r="6" spans="1:15" s="3" customFormat="1" ht="19.5" customHeight="1" x14ac:dyDescent="0.2">
      <c r="A6" s="34" t="s">
        <v>14</v>
      </c>
      <c r="B6" s="32">
        <v>26400</v>
      </c>
      <c r="C6" s="32">
        <v>0</v>
      </c>
      <c r="D6" s="32">
        <v>73610.5</v>
      </c>
      <c r="E6" s="32">
        <v>25000</v>
      </c>
      <c r="F6" s="32">
        <v>25000</v>
      </c>
      <c r="G6" s="32">
        <v>17000</v>
      </c>
      <c r="H6" s="32">
        <v>40121.300000000003</v>
      </c>
      <c r="I6" s="32">
        <v>45999.98</v>
      </c>
      <c r="J6" s="32">
        <v>200400</v>
      </c>
      <c r="K6" s="32">
        <v>274939</v>
      </c>
      <c r="L6" s="32">
        <v>25000</v>
      </c>
      <c r="M6" s="32">
        <v>53143.4</v>
      </c>
      <c r="N6" s="32">
        <v>35856.730000000003</v>
      </c>
      <c r="O6" s="35">
        <f>SUM(B6:N6)</f>
        <v>842470.91</v>
      </c>
    </row>
    <row r="7" spans="1:15" s="3" customFormat="1" ht="19.5" customHeight="1" x14ac:dyDescent="0.2">
      <c r="A7" s="34" t="s">
        <v>15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51.46</v>
      </c>
      <c r="I7" s="32">
        <v>0</v>
      </c>
      <c r="J7" s="32">
        <v>0</v>
      </c>
      <c r="K7" s="32">
        <v>0</v>
      </c>
      <c r="L7" s="32">
        <v>45000</v>
      </c>
      <c r="M7" s="32">
        <v>0</v>
      </c>
      <c r="N7" s="32">
        <v>0</v>
      </c>
      <c r="O7" s="35">
        <f>SUM(B7:N7)</f>
        <v>45051.46</v>
      </c>
    </row>
    <row r="8" spans="1:15" s="3" customFormat="1" ht="19.5" customHeight="1" x14ac:dyDescent="0.2">
      <c r="A8" s="34" t="s">
        <v>16</v>
      </c>
      <c r="B8" s="32">
        <v>149839</v>
      </c>
      <c r="C8" s="32">
        <v>-4684.4650000000001</v>
      </c>
      <c r="D8" s="32">
        <v>-110765.4</v>
      </c>
      <c r="E8" s="32">
        <v>40107</v>
      </c>
      <c r="F8" s="32">
        <v>52250</v>
      </c>
      <c r="G8" s="32">
        <v>320315</v>
      </c>
      <c r="H8" s="32">
        <v>15766</v>
      </c>
      <c r="I8" s="32">
        <v>263338.74300000002</v>
      </c>
      <c r="J8" s="32">
        <v>492612</v>
      </c>
      <c r="K8" s="32">
        <v>60587</v>
      </c>
      <c r="L8" s="32">
        <v>233325.84</v>
      </c>
      <c r="M8" s="32">
        <v>43908.4</v>
      </c>
      <c r="N8" s="32">
        <v>658591.94200000004</v>
      </c>
      <c r="O8" s="35">
        <f>SUM(B8:N8)</f>
        <v>2215191.06</v>
      </c>
    </row>
    <row r="9" spans="1:15" s="3" customFormat="1" ht="19.5" customHeight="1" x14ac:dyDescent="0.2">
      <c r="A9" s="40" t="s">
        <v>17</v>
      </c>
      <c r="B9" s="41">
        <v>5710</v>
      </c>
      <c r="C9" s="41">
        <v>15000</v>
      </c>
      <c r="D9" s="41">
        <v>27701</v>
      </c>
      <c r="E9" s="41">
        <v>956</v>
      </c>
      <c r="F9" s="41">
        <v>29390</v>
      </c>
      <c r="G9" s="41">
        <v>202380.6</v>
      </c>
      <c r="H9" s="41">
        <v>13379.897999999999</v>
      </c>
      <c r="I9" s="41">
        <v>7531.3879999999999</v>
      </c>
      <c r="J9" s="41">
        <v>529649</v>
      </c>
      <c r="K9" s="41">
        <v>20318</v>
      </c>
      <c r="L9" s="41">
        <v>1882831.17</v>
      </c>
      <c r="M9" s="41">
        <v>17051.7</v>
      </c>
      <c r="N9" s="41">
        <v>136931</v>
      </c>
      <c r="O9" s="42">
        <f>SUM(B9:N9)</f>
        <v>2888829.7560000001</v>
      </c>
    </row>
    <row r="10" spans="1:15" s="3" customFormat="1" ht="19.5" customHeight="1" x14ac:dyDescent="0.2">
      <c r="A10" s="43" t="s">
        <v>18</v>
      </c>
      <c r="B10" s="44">
        <f t="shared" ref="B10:K10" si="0">SUM(B6:B9)</f>
        <v>181949</v>
      </c>
      <c r="C10" s="44">
        <f t="shared" si="0"/>
        <v>10315.535</v>
      </c>
      <c r="D10" s="44">
        <f t="shared" si="0"/>
        <v>-9453.8999999999942</v>
      </c>
      <c r="E10" s="44">
        <f t="shared" si="0"/>
        <v>66063</v>
      </c>
      <c r="F10" s="44">
        <f t="shared" si="0"/>
        <v>106640</v>
      </c>
      <c r="G10" s="44">
        <f t="shared" si="0"/>
        <v>539695.6</v>
      </c>
      <c r="H10" s="44">
        <f t="shared" si="0"/>
        <v>69318.657999999996</v>
      </c>
      <c r="I10" s="44">
        <f t="shared" si="0"/>
        <v>316870.11099999998</v>
      </c>
      <c r="J10" s="44">
        <f t="shared" si="0"/>
        <v>1222661</v>
      </c>
      <c r="K10" s="44">
        <f t="shared" si="0"/>
        <v>355844</v>
      </c>
      <c r="L10" s="44">
        <v>2186157.0099999998</v>
      </c>
      <c r="M10" s="44">
        <f>SUM(M6:M9)</f>
        <v>114103.5</v>
      </c>
      <c r="N10" s="44">
        <f>SUM(N6:N9)</f>
        <v>831379.67200000002</v>
      </c>
      <c r="O10" s="45">
        <f>SUM(B10:N10)</f>
        <v>5991543.1859999998</v>
      </c>
    </row>
    <row r="11" spans="1:15" s="3" customFormat="1" ht="19.5" customHeight="1" x14ac:dyDescent="0.2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5" s="3" customFormat="1" ht="19.5" customHeight="1" x14ac:dyDescent="0.2">
      <c r="A12" s="31" t="s">
        <v>19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5"/>
    </row>
    <row r="13" spans="1:15" s="3" customFormat="1" ht="19.5" customHeight="1" x14ac:dyDescent="0.2">
      <c r="A13" s="34" t="s">
        <v>20</v>
      </c>
      <c r="B13" s="32">
        <v>255663</v>
      </c>
      <c r="C13" s="32">
        <v>12982.564</v>
      </c>
      <c r="D13" s="32">
        <v>60052.800000000003</v>
      </c>
      <c r="E13" s="32">
        <v>37339.540999999997</v>
      </c>
      <c r="F13" s="32">
        <v>15795</v>
      </c>
      <c r="G13" s="32">
        <v>159442.70000000001</v>
      </c>
      <c r="H13" s="32">
        <v>55922.767</v>
      </c>
      <c r="I13" s="32">
        <v>112878.73699999999</v>
      </c>
      <c r="J13" s="32">
        <v>337719</v>
      </c>
      <c r="K13" s="32">
        <v>121494</v>
      </c>
      <c r="L13" s="32">
        <v>0</v>
      </c>
      <c r="M13" s="32">
        <v>55099.7</v>
      </c>
      <c r="N13" s="32">
        <v>424147</v>
      </c>
      <c r="O13" s="35">
        <f t="shared" ref="O13:O21" si="1">SUM(B13:N13)</f>
        <v>1648536.8089999999</v>
      </c>
    </row>
    <row r="14" spans="1:15" s="3" customFormat="1" ht="19.5" customHeight="1" x14ac:dyDescent="0.2">
      <c r="A14" s="34" t="s">
        <v>21</v>
      </c>
      <c r="B14" s="32">
        <v>217705</v>
      </c>
      <c r="C14" s="32">
        <v>1008.828</v>
      </c>
      <c r="D14" s="32">
        <v>55229.2</v>
      </c>
      <c r="E14" s="32">
        <v>101822.788</v>
      </c>
      <c r="F14" s="32">
        <v>60325</v>
      </c>
      <c r="G14" s="32">
        <v>329533</v>
      </c>
      <c r="H14" s="32">
        <v>54042.595999999998</v>
      </c>
      <c r="I14" s="32">
        <v>162215</v>
      </c>
      <c r="J14" s="32">
        <v>502190</v>
      </c>
      <c r="K14" s="32">
        <v>176533</v>
      </c>
      <c r="L14" s="32">
        <v>302663.353</v>
      </c>
      <c r="M14" s="32">
        <v>175264.2</v>
      </c>
      <c r="N14" s="32">
        <v>250111.519</v>
      </c>
      <c r="O14" s="35">
        <f t="shared" si="1"/>
        <v>2388643.4840000002</v>
      </c>
    </row>
    <row r="15" spans="1:15" s="3" customFormat="1" ht="19.5" customHeight="1" x14ac:dyDescent="0.2">
      <c r="A15" s="34" t="s">
        <v>22</v>
      </c>
      <c r="B15" s="32">
        <v>63791</v>
      </c>
      <c r="C15" s="32">
        <v>1491.817</v>
      </c>
      <c r="D15" s="32">
        <v>2757.5</v>
      </c>
      <c r="E15" s="32">
        <v>8037.058</v>
      </c>
      <c r="F15" s="32">
        <v>744</v>
      </c>
      <c r="G15" s="32">
        <v>28986</v>
      </c>
      <c r="H15" s="32"/>
      <c r="I15" s="32">
        <v>35345.913999999997</v>
      </c>
      <c r="J15" s="32">
        <v>21679</v>
      </c>
      <c r="K15" s="32">
        <v>12700</v>
      </c>
      <c r="L15" s="32">
        <v>138631.67199999999</v>
      </c>
      <c r="M15" s="32">
        <v>7744.3</v>
      </c>
      <c r="N15" s="32">
        <v>29603</v>
      </c>
      <c r="O15" s="35">
        <f t="shared" si="1"/>
        <v>351511.261</v>
      </c>
    </row>
    <row r="16" spans="1:15" s="3" customFormat="1" ht="19.5" customHeight="1" x14ac:dyDescent="0.2">
      <c r="A16" s="34" t="s">
        <v>23</v>
      </c>
      <c r="B16" s="32">
        <v>0</v>
      </c>
      <c r="C16" s="32">
        <v>14.965</v>
      </c>
      <c r="D16" s="32">
        <v>0</v>
      </c>
      <c r="E16" s="32">
        <v>0</v>
      </c>
      <c r="F16" s="32">
        <v>0</v>
      </c>
      <c r="G16" s="32">
        <v>0</v>
      </c>
      <c r="H16" s="32"/>
      <c r="I16" s="32">
        <v>545.58000000000004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5">
        <f t="shared" si="1"/>
        <v>560.54500000000007</v>
      </c>
    </row>
    <row r="17" spans="1:15" s="3" customFormat="1" ht="19.5" customHeight="1" x14ac:dyDescent="0.2">
      <c r="A17" s="34" t="s">
        <v>24</v>
      </c>
      <c r="B17" s="32">
        <v>0</v>
      </c>
      <c r="C17" s="32">
        <v>0</v>
      </c>
      <c r="D17" s="32">
        <v>5145.2</v>
      </c>
      <c r="E17" s="32">
        <v>0</v>
      </c>
      <c r="F17" s="32">
        <v>0</v>
      </c>
      <c r="G17" s="32">
        <v>0</v>
      </c>
      <c r="H17" s="32"/>
      <c r="I17" s="32">
        <v>0</v>
      </c>
      <c r="J17" s="32">
        <v>0</v>
      </c>
      <c r="K17" s="32">
        <v>38629</v>
      </c>
      <c r="L17" s="32">
        <v>0</v>
      </c>
      <c r="M17" s="32">
        <v>11933.9</v>
      </c>
      <c r="N17" s="32">
        <v>0</v>
      </c>
      <c r="O17" s="35">
        <f t="shared" si="1"/>
        <v>55708.1</v>
      </c>
    </row>
    <row r="18" spans="1:15" s="3" customFormat="1" ht="19.5" customHeight="1" x14ac:dyDescent="0.2">
      <c r="A18" s="34" t="s">
        <v>25</v>
      </c>
      <c r="B18" s="32">
        <v>403</v>
      </c>
      <c r="C18" s="32">
        <v>0</v>
      </c>
      <c r="D18" s="32">
        <v>1036.7</v>
      </c>
      <c r="E18" s="32"/>
      <c r="F18" s="32">
        <v>0</v>
      </c>
      <c r="G18" s="32">
        <v>54289</v>
      </c>
      <c r="H18" s="32"/>
      <c r="I18" s="32">
        <v>0</v>
      </c>
      <c r="J18" s="32">
        <v>0</v>
      </c>
      <c r="K18" s="32">
        <v>0</v>
      </c>
      <c r="L18" s="32">
        <v>587960.02099999995</v>
      </c>
      <c r="M18" s="32">
        <v>0</v>
      </c>
      <c r="N18" s="32">
        <v>0</v>
      </c>
      <c r="O18" s="35">
        <f t="shared" si="1"/>
        <v>643688.7209999999</v>
      </c>
    </row>
    <row r="19" spans="1:15" s="3" customFormat="1" ht="19.5" customHeight="1" x14ac:dyDescent="0.2">
      <c r="A19" s="34" t="s">
        <v>26</v>
      </c>
      <c r="B19" s="32">
        <v>19923</v>
      </c>
      <c r="C19" s="32">
        <v>0</v>
      </c>
      <c r="D19" s="32">
        <v>2506</v>
      </c>
      <c r="E19" s="32">
        <v>3067.2739999999999</v>
      </c>
      <c r="F19" s="32">
        <v>1767</v>
      </c>
      <c r="G19" s="32">
        <v>1050</v>
      </c>
      <c r="H19" s="32">
        <v>6939.33</v>
      </c>
      <c r="I19" s="32">
        <v>0</v>
      </c>
      <c r="J19" s="32">
        <v>342</v>
      </c>
      <c r="K19" s="32">
        <v>3741</v>
      </c>
      <c r="L19" s="36">
        <v>-7159.5410000000002</v>
      </c>
      <c r="M19" s="32">
        <v>0</v>
      </c>
      <c r="N19" s="32">
        <v>39092.635000000002</v>
      </c>
      <c r="O19" s="35">
        <f t="shared" si="1"/>
        <v>71268.698000000004</v>
      </c>
    </row>
    <row r="20" spans="1:15" s="3" customFormat="1" ht="19.5" customHeight="1" x14ac:dyDescent="0.2">
      <c r="A20" s="40" t="s">
        <v>27</v>
      </c>
      <c r="B20" s="41">
        <v>47632</v>
      </c>
      <c r="C20" s="41">
        <v>3139.3879999999999</v>
      </c>
      <c r="D20" s="41">
        <v>8527.2000000000007</v>
      </c>
      <c r="E20" s="41">
        <f>6228.07+4666.047+3801.81</f>
        <v>14695.926999999998</v>
      </c>
      <c r="F20" s="41">
        <v>8919</v>
      </c>
      <c r="G20" s="41">
        <v>61460</v>
      </c>
      <c r="H20" s="41">
        <v>3408.3029999999999</v>
      </c>
      <c r="I20" s="41">
        <v>22917.493999999999</v>
      </c>
      <c r="J20" s="41">
        <v>103367</v>
      </c>
      <c r="K20" s="41">
        <v>16869</v>
      </c>
      <c r="L20" s="41">
        <v>331110.90700000001</v>
      </c>
      <c r="M20" s="41">
        <v>10613.2</v>
      </c>
      <c r="N20" s="41">
        <v>54506.514999999999</v>
      </c>
      <c r="O20" s="42">
        <f t="shared" si="1"/>
        <v>687165.93400000001</v>
      </c>
    </row>
    <row r="21" spans="1:15" s="3" customFormat="1" ht="19.5" customHeight="1" x14ac:dyDescent="0.2">
      <c r="A21" s="43" t="s">
        <v>28</v>
      </c>
      <c r="B21" s="44">
        <f t="shared" ref="B21:N21" si="2">SUM(B13:B20)</f>
        <v>605117</v>
      </c>
      <c r="C21" s="44">
        <f t="shared" si="2"/>
        <v>18637.561999999998</v>
      </c>
      <c r="D21" s="44">
        <f t="shared" si="2"/>
        <v>135254.6</v>
      </c>
      <c r="E21" s="44">
        <f t="shared" si="2"/>
        <v>164962.58799999999</v>
      </c>
      <c r="F21" s="44">
        <f t="shared" si="2"/>
        <v>87550</v>
      </c>
      <c r="G21" s="44">
        <f t="shared" si="2"/>
        <v>634760.69999999995</v>
      </c>
      <c r="H21" s="44">
        <f t="shared" si="2"/>
        <v>120312.996</v>
      </c>
      <c r="I21" s="44">
        <f t="shared" si="2"/>
        <v>333902.72499999998</v>
      </c>
      <c r="J21" s="44">
        <f t="shared" si="2"/>
        <v>965297</v>
      </c>
      <c r="K21" s="44">
        <f t="shared" si="2"/>
        <v>369966</v>
      </c>
      <c r="L21" s="44">
        <f t="shared" si="2"/>
        <v>1353206.412</v>
      </c>
      <c r="M21" s="44">
        <f t="shared" si="2"/>
        <v>260655.30000000002</v>
      </c>
      <c r="N21" s="44">
        <f t="shared" si="2"/>
        <v>797460.66899999999</v>
      </c>
      <c r="O21" s="45">
        <f t="shared" si="1"/>
        <v>5847083.5520000001</v>
      </c>
    </row>
    <row r="22" spans="1:15" s="3" customFormat="1" ht="19.5" customHeight="1" x14ac:dyDescent="0.2">
      <c r="A22" s="23" t="s">
        <v>29</v>
      </c>
      <c r="B22" s="21">
        <f t="shared" ref="B22:O22" si="3">+B21+B10</f>
        <v>787066</v>
      </c>
      <c r="C22" s="21">
        <f t="shared" si="3"/>
        <v>28953.096999999998</v>
      </c>
      <c r="D22" s="21">
        <f t="shared" si="3"/>
        <v>125800.70000000001</v>
      </c>
      <c r="E22" s="21">
        <f t="shared" si="3"/>
        <v>231025.58799999999</v>
      </c>
      <c r="F22" s="21">
        <f t="shared" si="3"/>
        <v>194190</v>
      </c>
      <c r="G22" s="21">
        <f t="shared" si="3"/>
        <v>1174456.2999999998</v>
      </c>
      <c r="H22" s="21">
        <f t="shared" si="3"/>
        <v>189631.65399999998</v>
      </c>
      <c r="I22" s="21">
        <f t="shared" si="3"/>
        <v>650772.83599999989</v>
      </c>
      <c r="J22" s="21">
        <f t="shared" si="3"/>
        <v>2187958</v>
      </c>
      <c r="K22" s="21">
        <f t="shared" si="3"/>
        <v>725810</v>
      </c>
      <c r="L22" s="21">
        <f t="shared" si="3"/>
        <v>3539363.4219999998</v>
      </c>
      <c r="M22" s="21">
        <f t="shared" si="3"/>
        <v>374758.80000000005</v>
      </c>
      <c r="N22" s="21">
        <f t="shared" si="3"/>
        <v>1628840.341</v>
      </c>
      <c r="O22" s="21">
        <f t="shared" si="3"/>
        <v>11838626.738</v>
      </c>
    </row>
    <row r="24" spans="1:15" x14ac:dyDescent="0.2">
      <c r="A24" s="71" t="s">
        <v>71</v>
      </c>
      <c r="D24" s="73"/>
    </row>
    <row r="25" spans="1:15" x14ac:dyDescent="0.2">
      <c r="A25" s="6"/>
      <c r="B25" s="4"/>
      <c r="C25" s="4"/>
      <c r="D25" s="4"/>
      <c r="E25" s="4"/>
      <c r="F25" s="4"/>
      <c r="G25" s="4"/>
      <c r="H25" s="5"/>
      <c r="I25" s="4"/>
      <c r="J25" s="4"/>
      <c r="K25" s="4"/>
      <c r="L25" s="4"/>
      <c r="M25" s="4"/>
      <c r="N25" s="4"/>
      <c r="O25" s="7"/>
    </row>
    <row r="27" spans="1:15" x14ac:dyDescent="0.2">
      <c r="L27" s="1"/>
      <c r="M27" s="5"/>
    </row>
  </sheetData>
  <mergeCells count="2">
    <mergeCell ref="A2:O2"/>
    <mergeCell ref="A1:O1"/>
  </mergeCells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sqref="A1:Q1"/>
    </sheetView>
  </sheetViews>
  <sheetFormatPr defaultRowHeight="12.75" x14ac:dyDescent="0.2"/>
  <cols>
    <col min="1" max="1" width="43.5703125" bestFit="1" customWidth="1"/>
    <col min="2" max="2" width="12.42578125" style="1" bestFit="1" customWidth="1"/>
    <col min="3" max="3" width="11.85546875" style="1" customWidth="1"/>
    <col min="4" max="4" width="13.7109375" style="1" customWidth="1"/>
    <col min="5" max="6" width="8.7109375" style="1" bestFit="1" customWidth="1"/>
    <col min="7" max="7" width="12.28515625" style="1" bestFit="1" customWidth="1"/>
    <col min="8" max="8" width="8.5703125" style="1" bestFit="1" customWidth="1"/>
    <col min="9" max="9" width="13.5703125" style="1" bestFit="1" customWidth="1"/>
    <col min="10" max="10" width="8.7109375" style="1" bestFit="1" customWidth="1"/>
    <col min="11" max="11" width="12.140625" style="1" customWidth="1"/>
    <col min="12" max="12" width="11.5703125" style="1" customWidth="1"/>
    <col min="13" max="13" width="9" style="1" customWidth="1"/>
    <col min="14" max="14" width="10.28515625" style="1" bestFit="1" customWidth="1"/>
    <col min="15" max="15" width="8.7109375" style="1" bestFit="1" customWidth="1"/>
    <col min="16" max="16" width="10.28515625" style="1" bestFit="1" customWidth="1"/>
    <col min="17" max="17" width="11.28515625" style="2" bestFit="1" customWidth="1"/>
  </cols>
  <sheetData>
    <row r="1" spans="1:17" ht="20.100000000000001" customHeight="1" x14ac:dyDescent="0.2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  <c r="Q1" s="184"/>
    </row>
    <row r="2" spans="1:17" ht="20.100000000000001" customHeight="1" x14ac:dyDescent="0.25">
      <c r="A2" s="185" t="s">
        <v>61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8"/>
    </row>
    <row r="3" spans="1:17" ht="18.75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 t="s">
        <v>34</v>
      </c>
    </row>
    <row r="4" spans="1:17" s="3" customFormat="1" ht="25.5" x14ac:dyDescent="0.2">
      <c r="A4" s="54"/>
      <c r="B4" s="55" t="s">
        <v>62</v>
      </c>
      <c r="C4" s="55" t="s">
        <v>0</v>
      </c>
      <c r="D4" s="55" t="s">
        <v>1</v>
      </c>
      <c r="E4" s="55" t="s">
        <v>2</v>
      </c>
      <c r="F4" s="55" t="s">
        <v>3</v>
      </c>
      <c r="G4" s="55" t="s">
        <v>63</v>
      </c>
      <c r="H4" s="55" t="s">
        <v>4</v>
      </c>
      <c r="I4" s="55" t="s">
        <v>64</v>
      </c>
      <c r="J4" s="55" t="s">
        <v>5</v>
      </c>
      <c r="K4" s="55" t="s">
        <v>6</v>
      </c>
      <c r="L4" s="55" t="s">
        <v>7</v>
      </c>
      <c r="M4" s="55" t="s">
        <v>8</v>
      </c>
      <c r="N4" s="55" t="s">
        <v>9</v>
      </c>
      <c r="O4" s="55" t="s">
        <v>10</v>
      </c>
      <c r="P4" s="8" t="s">
        <v>11</v>
      </c>
      <c r="Q4" s="56" t="s">
        <v>12</v>
      </c>
    </row>
    <row r="5" spans="1:17" s="3" customFormat="1" ht="19.5" customHeight="1" x14ac:dyDescent="0.2">
      <c r="A5" s="57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</row>
    <row r="6" spans="1:17" s="3" customFormat="1" ht="19.5" customHeight="1" x14ac:dyDescent="0.2">
      <c r="A6" s="60" t="s">
        <v>14</v>
      </c>
      <c r="B6" s="58">
        <v>26400</v>
      </c>
      <c r="C6" s="58">
        <v>0</v>
      </c>
      <c r="D6" s="58">
        <v>73610.5</v>
      </c>
      <c r="E6" s="58">
        <v>25000</v>
      </c>
      <c r="F6" s="58">
        <v>25000</v>
      </c>
      <c r="G6" s="58">
        <v>25000</v>
      </c>
      <c r="H6" s="58">
        <v>30000</v>
      </c>
      <c r="I6" s="58">
        <v>17000</v>
      </c>
      <c r="J6" s="58">
        <v>40121.300000000003</v>
      </c>
      <c r="K6" s="58">
        <v>45999.98</v>
      </c>
      <c r="L6" s="58">
        <v>200400</v>
      </c>
      <c r="M6" s="58">
        <v>235083.00200000001</v>
      </c>
      <c r="N6" s="58">
        <v>25000</v>
      </c>
      <c r="O6" s="58">
        <v>53143.4</v>
      </c>
      <c r="P6" s="58">
        <v>35856.730000000003</v>
      </c>
      <c r="Q6" s="61">
        <v>857614.91200000001</v>
      </c>
    </row>
    <row r="7" spans="1:17" s="3" customFormat="1" ht="19.5" customHeight="1" x14ac:dyDescent="0.2">
      <c r="A7" s="60" t="s">
        <v>15</v>
      </c>
      <c r="B7" s="58">
        <v>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51.46</v>
      </c>
      <c r="K7" s="58">
        <v>0</v>
      </c>
      <c r="L7" s="58">
        <v>0</v>
      </c>
      <c r="M7" s="58">
        <v>0</v>
      </c>
      <c r="N7" s="58">
        <v>45000</v>
      </c>
      <c r="O7" s="58">
        <v>0</v>
      </c>
      <c r="P7" s="58">
        <v>0</v>
      </c>
      <c r="Q7" s="61">
        <v>45051.46</v>
      </c>
    </row>
    <row r="8" spans="1:17" s="3" customFormat="1" ht="19.5" customHeight="1" x14ac:dyDescent="0.2">
      <c r="A8" s="60" t="s">
        <v>16</v>
      </c>
      <c r="B8" s="58">
        <v>134676</v>
      </c>
      <c r="C8" s="58">
        <v>-420.87900000000002</v>
      </c>
      <c r="D8" s="58">
        <v>-122850.78599999999</v>
      </c>
      <c r="E8" s="58">
        <v>17977.02</v>
      </c>
      <c r="F8" s="58">
        <v>40549.862999999998</v>
      </c>
      <c r="G8" s="58">
        <v>25951.19</v>
      </c>
      <c r="H8" s="58">
        <v>-21578.659</v>
      </c>
      <c r="I8" s="58">
        <v>216575.35399999999</v>
      </c>
      <c r="J8" s="58">
        <v>7203.634</v>
      </c>
      <c r="K8" s="58">
        <v>247666.86799999999</v>
      </c>
      <c r="L8" s="58">
        <v>337182.66499999998</v>
      </c>
      <c r="M8" s="58">
        <v>25526.475999999999</v>
      </c>
      <c r="N8" s="58">
        <v>201349.19399999999</v>
      </c>
      <c r="O8" s="58">
        <v>25479.432000000001</v>
      </c>
      <c r="P8" s="58">
        <v>541803.79500000004</v>
      </c>
      <c r="Q8" s="61">
        <v>1677091.1669999999</v>
      </c>
    </row>
    <row r="9" spans="1:17" s="3" customFormat="1" ht="19.5" customHeight="1" x14ac:dyDescent="0.2">
      <c r="A9" s="60" t="s">
        <v>17</v>
      </c>
      <c r="B9" s="58">
        <v>11390</v>
      </c>
      <c r="C9" s="58">
        <v>5000</v>
      </c>
      <c r="D9" s="58">
        <v>27700.975999999999</v>
      </c>
      <c r="E9" s="58">
        <v>956</v>
      </c>
      <c r="F9" s="58">
        <v>29413.469000000001</v>
      </c>
      <c r="G9" s="58">
        <v>6742.32</v>
      </c>
      <c r="H9" s="58">
        <v>0</v>
      </c>
      <c r="I9" s="58">
        <v>174491.15299999999</v>
      </c>
      <c r="J9" s="58">
        <v>1358.078</v>
      </c>
      <c r="K9" s="58">
        <v>-11238.483</v>
      </c>
      <c r="L9" s="58">
        <v>322859.39299999998</v>
      </c>
      <c r="M9" s="58">
        <v>18031.98</v>
      </c>
      <c r="N9" s="58">
        <v>1710992.4369999999</v>
      </c>
      <c r="O9" s="58">
        <v>23881.019</v>
      </c>
      <c r="P9" s="58">
        <v>93008.425000000003</v>
      </c>
      <c r="Q9" s="61">
        <v>2414586.7669999995</v>
      </c>
    </row>
    <row r="10" spans="1:17" s="3" customFormat="1" ht="19.5" customHeight="1" x14ac:dyDescent="0.2">
      <c r="A10" s="62" t="s">
        <v>18</v>
      </c>
      <c r="B10" s="63">
        <f t="shared" ref="B10:P10" si="0">SUM(B6:B9)</f>
        <v>172466</v>
      </c>
      <c r="C10" s="63">
        <f t="shared" si="0"/>
        <v>4579.1210000000001</v>
      </c>
      <c r="D10" s="63">
        <f t="shared" si="0"/>
        <v>-21539.309999999994</v>
      </c>
      <c r="E10" s="63">
        <f t="shared" si="0"/>
        <v>43933.020000000004</v>
      </c>
      <c r="F10" s="63">
        <f t="shared" si="0"/>
        <v>94963.331999999995</v>
      </c>
      <c r="G10" s="63">
        <f t="shared" si="0"/>
        <v>57693.51</v>
      </c>
      <c r="H10" s="63">
        <f t="shared" si="0"/>
        <v>8421.3410000000003</v>
      </c>
      <c r="I10" s="63">
        <f t="shared" si="0"/>
        <v>408066.50699999998</v>
      </c>
      <c r="J10" s="63">
        <f t="shared" si="0"/>
        <v>48734.472000000002</v>
      </c>
      <c r="K10" s="63">
        <f t="shared" si="0"/>
        <v>282428.36499999999</v>
      </c>
      <c r="L10" s="63">
        <f t="shared" si="0"/>
        <v>860442.05799999996</v>
      </c>
      <c r="M10" s="63">
        <f t="shared" si="0"/>
        <v>278641.45799999998</v>
      </c>
      <c r="N10" s="63">
        <f t="shared" si="0"/>
        <v>1982341.6310000001</v>
      </c>
      <c r="O10" s="63">
        <f t="shared" si="0"/>
        <v>102503.851</v>
      </c>
      <c r="P10" s="63">
        <f t="shared" si="0"/>
        <v>670668.95000000007</v>
      </c>
      <c r="Q10" s="64">
        <v>4994344.3059999999</v>
      </c>
    </row>
    <row r="11" spans="1:17" s="3" customFormat="1" ht="19.5" customHeight="1" x14ac:dyDescent="0.2">
      <c r="A11" s="6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61"/>
    </row>
    <row r="12" spans="1:17" s="3" customFormat="1" ht="19.5" customHeight="1" x14ac:dyDescent="0.2">
      <c r="A12" s="57" t="s">
        <v>19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61"/>
    </row>
    <row r="13" spans="1:17" s="3" customFormat="1" ht="19.5" customHeight="1" x14ac:dyDescent="0.2">
      <c r="A13" s="60" t="s">
        <v>20</v>
      </c>
      <c r="B13" s="58">
        <v>252689</v>
      </c>
      <c r="C13" s="58">
        <v>5375.9719999999998</v>
      </c>
      <c r="D13" s="58">
        <v>44878.712</v>
      </c>
      <c r="E13" s="58">
        <v>28708.091</v>
      </c>
      <c r="F13" s="58">
        <v>13352.678</v>
      </c>
      <c r="G13" s="58">
        <v>1359</v>
      </c>
      <c r="H13" s="58">
        <v>0</v>
      </c>
      <c r="I13" s="58">
        <v>152355.33900000001</v>
      </c>
      <c r="J13" s="58">
        <v>49748.538999999997</v>
      </c>
      <c r="K13" s="58">
        <v>94463.224000000002</v>
      </c>
      <c r="L13" s="58">
        <v>280696.283</v>
      </c>
      <c r="M13" s="58">
        <v>99621.03</v>
      </c>
      <c r="N13" s="58">
        <v>126485</v>
      </c>
      <c r="O13" s="58">
        <v>48739.067999999999</v>
      </c>
      <c r="P13" s="58">
        <v>376539.652</v>
      </c>
      <c r="Q13" s="61">
        <f t="shared" ref="Q13:Q21" si="1">SUM(B13:P13)</f>
        <v>1575011.588</v>
      </c>
    </row>
    <row r="14" spans="1:17" s="3" customFormat="1" ht="19.5" customHeight="1" x14ac:dyDescent="0.2">
      <c r="A14" s="60" t="s">
        <v>21</v>
      </c>
      <c r="B14" s="58">
        <v>100401</v>
      </c>
      <c r="C14" s="58">
        <v>186.87899999999999</v>
      </c>
      <c r="D14" s="58">
        <v>64985.256999999998</v>
      </c>
      <c r="E14" s="58">
        <v>73440.932000000001</v>
      </c>
      <c r="F14" s="58">
        <v>57257.819000000003</v>
      </c>
      <c r="G14" s="58">
        <v>174056.42199999999</v>
      </c>
      <c r="H14" s="58">
        <v>5225.9290000000001</v>
      </c>
      <c r="I14" s="58">
        <v>164824.74900000001</v>
      </c>
      <c r="J14" s="58">
        <v>35844.559999999998</v>
      </c>
      <c r="K14" s="58">
        <v>145246.473</v>
      </c>
      <c r="L14" s="58">
        <v>487222.56199999998</v>
      </c>
      <c r="M14" s="58">
        <v>145645.53700000001</v>
      </c>
      <c r="N14" s="58">
        <v>221315.90299999999</v>
      </c>
      <c r="O14" s="58">
        <v>203899.976</v>
      </c>
      <c r="P14" s="58">
        <v>302487.01799999998</v>
      </c>
      <c r="Q14" s="61">
        <f t="shared" si="1"/>
        <v>2182041.0159999998</v>
      </c>
    </row>
    <row r="15" spans="1:17" s="3" customFormat="1" ht="19.5" customHeight="1" x14ac:dyDescent="0.2">
      <c r="A15" s="60" t="s">
        <v>22</v>
      </c>
      <c r="B15" s="58">
        <v>79610</v>
      </c>
      <c r="C15" s="58">
        <v>0</v>
      </c>
      <c r="D15" s="58">
        <v>10291.896000000001</v>
      </c>
      <c r="E15" s="58">
        <v>4257.8050000000003</v>
      </c>
      <c r="F15" s="58">
        <v>585.24800000000005</v>
      </c>
      <c r="G15" s="58">
        <v>1223.615</v>
      </c>
      <c r="H15" s="58">
        <v>0</v>
      </c>
      <c r="I15" s="58">
        <v>36796.743999999999</v>
      </c>
      <c r="J15" s="58">
        <v>0</v>
      </c>
      <c r="K15" s="58">
        <v>51241.597000000002</v>
      </c>
      <c r="L15" s="58">
        <v>13304.941000000001</v>
      </c>
      <c r="M15" s="58">
        <v>11221.105</v>
      </c>
      <c r="N15" s="58">
        <v>26129.870999999999</v>
      </c>
      <c r="O15" s="58">
        <v>14348.852999999999</v>
      </c>
      <c r="P15" s="58">
        <v>97802.437000000005</v>
      </c>
      <c r="Q15" s="61">
        <f t="shared" si="1"/>
        <v>346814.11200000008</v>
      </c>
    </row>
    <row r="16" spans="1:17" s="3" customFormat="1" ht="19.5" customHeight="1" x14ac:dyDescent="0.2">
      <c r="A16" s="60" t="s">
        <v>23</v>
      </c>
      <c r="B16" s="58">
        <v>0</v>
      </c>
      <c r="C16" s="58">
        <v>37.5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506.34300000000002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61">
        <f t="shared" si="1"/>
        <v>543.84300000000007</v>
      </c>
    </row>
    <row r="17" spans="1:17" s="3" customFormat="1" ht="19.5" customHeight="1" x14ac:dyDescent="0.2">
      <c r="A17" s="60" t="s">
        <v>24</v>
      </c>
      <c r="B17" s="58">
        <v>0</v>
      </c>
      <c r="C17" s="58">
        <v>0</v>
      </c>
      <c r="D17" s="58">
        <v>6485.9480000000003</v>
      </c>
      <c r="E17" s="58">
        <v>0</v>
      </c>
      <c r="F17" s="58">
        <v>0</v>
      </c>
      <c r="G17" s="58">
        <v>2962.0039999999999</v>
      </c>
      <c r="H17" s="58">
        <v>0</v>
      </c>
      <c r="I17" s="58">
        <v>16479.73</v>
      </c>
      <c r="J17" s="58">
        <v>0</v>
      </c>
      <c r="K17" s="58">
        <v>0</v>
      </c>
      <c r="L17" s="58">
        <v>0</v>
      </c>
      <c r="M17" s="58">
        <v>15720.647000000001</v>
      </c>
      <c r="N17" s="58">
        <v>5606.576</v>
      </c>
      <c r="O17" s="58">
        <v>3639.3330000000001</v>
      </c>
      <c r="P17" s="58">
        <v>0</v>
      </c>
      <c r="Q17" s="61">
        <f t="shared" si="1"/>
        <v>50894.237999999998</v>
      </c>
    </row>
    <row r="18" spans="1:17" s="3" customFormat="1" ht="19.5" customHeight="1" x14ac:dyDescent="0.2">
      <c r="A18" s="60" t="s">
        <v>25</v>
      </c>
      <c r="B18" s="58">
        <v>0</v>
      </c>
      <c r="C18" s="58">
        <v>0</v>
      </c>
      <c r="D18" s="58">
        <v>1036.6669999999999</v>
      </c>
      <c r="E18" s="58">
        <v>916.71900000000005</v>
      </c>
      <c r="F18" s="58">
        <v>0</v>
      </c>
      <c r="G18" s="58">
        <v>0</v>
      </c>
      <c r="H18" s="58">
        <v>12700</v>
      </c>
      <c r="I18" s="58">
        <v>79288.851999999999</v>
      </c>
      <c r="J18" s="58">
        <v>0</v>
      </c>
      <c r="K18" s="58">
        <v>0</v>
      </c>
      <c r="L18" s="58">
        <v>0</v>
      </c>
      <c r="M18" s="58">
        <v>0</v>
      </c>
      <c r="N18" s="58">
        <v>587899.82900000003</v>
      </c>
      <c r="O18" s="58">
        <v>0</v>
      </c>
      <c r="P18" s="58">
        <v>0</v>
      </c>
      <c r="Q18" s="61">
        <f t="shared" si="1"/>
        <v>681842.06700000004</v>
      </c>
    </row>
    <row r="19" spans="1:17" s="3" customFormat="1" ht="19.5" customHeight="1" x14ac:dyDescent="0.2">
      <c r="A19" s="60" t="s">
        <v>26</v>
      </c>
      <c r="B19" s="58">
        <v>19726</v>
      </c>
      <c r="C19" s="58">
        <v>0</v>
      </c>
      <c r="D19" s="58">
        <v>2049.942</v>
      </c>
      <c r="E19" s="58">
        <v>2460.616</v>
      </c>
      <c r="F19" s="58">
        <v>1530.7650000000001</v>
      </c>
      <c r="G19" s="58">
        <v>823.601</v>
      </c>
      <c r="H19" s="58">
        <v>0</v>
      </c>
      <c r="I19" s="58">
        <v>2500</v>
      </c>
      <c r="J19" s="58">
        <v>6369.12</v>
      </c>
      <c r="K19" s="58">
        <v>0</v>
      </c>
      <c r="L19" s="58">
        <v>199.40700000000001</v>
      </c>
      <c r="M19" s="58">
        <v>3692.2370000000001</v>
      </c>
      <c r="N19" s="58">
        <v>6518.7939999999999</v>
      </c>
      <c r="O19" s="58">
        <v>1917.2619999999999</v>
      </c>
      <c r="P19" s="58">
        <v>31872.37</v>
      </c>
      <c r="Q19" s="61">
        <f t="shared" si="1"/>
        <v>79660.114000000001</v>
      </c>
    </row>
    <row r="20" spans="1:17" s="3" customFormat="1" ht="19.5" customHeight="1" x14ac:dyDescent="0.2">
      <c r="A20" s="60" t="s">
        <v>27</v>
      </c>
      <c r="B20" s="58">
        <v>39072</v>
      </c>
      <c r="C20" s="58">
        <v>1089.5129999999999</v>
      </c>
      <c r="D20" s="58">
        <v>6141.48</v>
      </c>
      <c r="E20" s="58">
        <v>9217.0779999999995</v>
      </c>
      <c r="F20" s="58">
        <v>8379.0720000000001</v>
      </c>
      <c r="G20" s="58">
        <v>4473.2659999999996</v>
      </c>
      <c r="H20" s="58">
        <v>259.76100000000002</v>
      </c>
      <c r="I20" s="58">
        <v>82449.225000000006</v>
      </c>
      <c r="J20" s="58">
        <v>2194.9899999999998</v>
      </c>
      <c r="K20" s="58">
        <v>27804.714</v>
      </c>
      <c r="L20" s="58">
        <v>117724.306</v>
      </c>
      <c r="M20" s="58">
        <v>16110.949000000001</v>
      </c>
      <c r="N20" s="58">
        <f>207858.879-N13</f>
        <v>81373.878999999986</v>
      </c>
      <c r="O20" s="58">
        <v>7932.5230000000001</v>
      </c>
      <c r="P20" s="58">
        <v>49430.959000000003</v>
      </c>
      <c r="Q20" s="61">
        <f t="shared" si="1"/>
        <v>453653.71499999997</v>
      </c>
    </row>
    <row r="21" spans="1:17" s="3" customFormat="1" ht="19.5" customHeight="1" x14ac:dyDescent="0.2">
      <c r="A21" s="62" t="s">
        <v>28</v>
      </c>
      <c r="B21" s="63">
        <f t="shared" ref="B21:P21" si="2">SUM(B13:B20)</f>
        <v>491498</v>
      </c>
      <c r="C21" s="63">
        <f t="shared" si="2"/>
        <v>6689.8639999999996</v>
      </c>
      <c r="D21" s="63">
        <f t="shared" si="2"/>
        <v>135869.902</v>
      </c>
      <c r="E21" s="63">
        <f t="shared" si="2"/>
        <v>119001.24099999999</v>
      </c>
      <c r="F21" s="63">
        <f t="shared" si="2"/>
        <v>81105.582000000009</v>
      </c>
      <c r="G21" s="63">
        <f t="shared" si="2"/>
        <v>184897.90799999997</v>
      </c>
      <c r="H21" s="63">
        <f t="shared" si="2"/>
        <v>18185.689999999999</v>
      </c>
      <c r="I21" s="63">
        <f t="shared" si="2"/>
        <v>534694.63899999997</v>
      </c>
      <c r="J21" s="63">
        <f t="shared" si="2"/>
        <v>94157.208999999988</v>
      </c>
      <c r="K21" s="63">
        <f t="shared" si="2"/>
        <v>319262.35099999997</v>
      </c>
      <c r="L21" s="63">
        <f t="shared" si="2"/>
        <v>899147.49899999995</v>
      </c>
      <c r="M21" s="63">
        <f t="shared" si="2"/>
        <v>292011.50500000006</v>
      </c>
      <c r="N21" s="63">
        <f t="shared" si="2"/>
        <v>1055329.852</v>
      </c>
      <c r="O21" s="63">
        <f t="shared" si="2"/>
        <v>280477.01499999996</v>
      </c>
      <c r="P21" s="63">
        <f t="shared" si="2"/>
        <v>858132.43599999999</v>
      </c>
      <c r="Q21" s="64">
        <f t="shared" si="1"/>
        <v>5370460.692999999</v>
      </c>
    </row>
    <row r="22" spans="1:17" s="3" customFormat="1" ht="19.5" customHeight="1" x14ac:dyDescent="0.2">
      <c r="A22" s="62" t="s">
        <v>29</v>
      </c>
      <c r="B22" s="66">
        <f t="shared" ref="B22:P22" si="3">+B21+B10</f>
        <v>663964</v>
      </c>
      <c r="C22" s="66">
        <f t="shared" si="3"/>
        <v>11268.985000000001</v>
      </c>
      <c r="D22" s="66">
        <f t="shared" si="3"/>
        <v>114330.592</v>
      </c>
      <c r="E22" s="66">
        <f t="shared" si="3"/>
        <v>162934.261</v>
      </c>
      <c r="F22" s="66">
        <f t="shared" si="3"/>
        <v>176068.91399999999</v>
      </c>
      <c r="G22" s="66">
        <f t="shared" si="3"/>
        <v>242591.41799999998</v>
      </c>
      <c r="H22" s="66">
        <f t="shared" si="3"/>
        <v>26607.030999999999</v>
      </c>
      <c r="I22" s="66">
        <f t="shared" si="3"/>
        <v>942761.14599999995</v>
      </c>
      <c r="J22" s="66">
        <f t="shared" si="3"/>
        <v>142891.68099999998</v>
      </c>
      <c r="K22" s="66">
        <f t="shared" si="3"/>
        <v>601690.71600000001</v>
      </c>
      <c r="L22" s="66">
        <f t="shared" si="3"/>
        <v>1759589.557</v>
      </c>
      <c r="M22" s="66">
        <f t="shared" si="3"/>
        <v>570652.96299999999</v>
      </c>
      <c r="N22" s="66">
        <f t="shared" si="3"/>
        <v>3037671.483</v>
      </c>
      <c r="O22" s="66">
        <f t="shared" si="3"/>
        <v>382980.86599999992</v>
      </c>
      <c r="P22" s="66">
        <f t="shared" si="3"/>
        <v>1528801.3859999999</v>
      </c>
      <c r="Q22" s="67">
        <v>10364804.998999998</v>
      </c>
    </row>
    <row r="24" spans="1:17" x14ac:dyDescent="0.2">
      <c r="A24" s="71" t="s">
        <v>71</v>
      </c>
      <c r="D24" s="73"/>
    </row>
  </sheetData>
  <mergeCells count="2">
    <mergeCell ref="A1:Q1"/>
    <mergeCell ref="A2:Q2"/>
  </mergeCells>
  <printOptions horizontalCentered="1"/>
  <pageMargins left="0" right="0" top="0" bottom="0.5" header="0.25" footer="0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5" sqref="H25"/>
    </sheetView>
  </sheetViews>
  <sheetFormatPr defaultRowHeight="12.75" x14ac:dyDescent="0.2"/>
  <cols>
    <col min="1" max="1" width="42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180000</v>
      </c>
      <c r="C6" s="17">
        <v>39000</v>
      </c>
      <c r="D6" s="17">
        <v>25000</v>
      </c>
      <c r="E6" s="17">
        <v>25000</v>
      </c>
      <c r="F6" s="17">
        <v>116760.99649999999</v>
      </c>
      <c r="G6" s="17">
        <v>66868.600000000006</v>
      </c>
      <c r="H6" s="17">
        <v>79999.98</v>
      </c>
      <c r="I6" s="17">
        <v>450900</v>
      </c>
      <c r="J6" s="17">
        <v>1444038.814</v>
      </c>
      <c r="K6" s="17">
        <v>87110.5</v>
      </c>
      <c r="L6" s="17">
        <v>375000</v>
      </c>
      <c r="M6" s="17">
        <v>25000</v>
      </c>
      <c r="N6" s="17">
        <v>53143.4</v>
      </c>
      <c r="O6" s="17">
        <v>41378.845000000001</v>
      </c>
      <c r="P6" s="17">
        <v>50000</v>
      </c>
      <c r="Q6" s="17">
        <f>SUM(B6:P6)</f>
        <v>3059201.1354999999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51.46</v>
      </c>
    </row>
    <row r="8" spans="1:17" ht="19.5" customHeight="1" x14ac:dyDescent="0.2">
      <c r="A8" s="11" t="s">
        <v>16</v>
      </c>
      <c r="B8" s="17">
        <v>33907.610999999997</v>
      </c>
      <c r="C8" s="17">
        <v>13807.128000000001</v>
      </c>
      <c r="D8" s="17">
        <v>349661.56300000002</v>
      </c>
      <c r="E8" s="17">
        <v>134976.68900000001</v>
      </c>
      <c r="F8" s="17">
        <v>23015.319135425394</v>
      </c>
      <c r="G8" s="17">
        <v>40169.707000000002</v>
      </c>
      <c r="H8" s="17">
        <v>845332.99899999995</v>
      </c>
      <c r="I8" s="17">
        <v>593002.96400000004</v>
      </c>
      <c r="J8" s="17">
        <v>115633.685</v>
      </c>
      <c r="K8" s="17">
        <v>115973.728</v>
      </c>
      <c r="L8" s="17">
        <v>-321153.587</v>
      </c>
      <c r="M8" s="17">
        <v>21077.141</v>
      </c>
      <c r="N8" s="17">
        <v>223096.38500000001</v>
      </c>
      <c r="O8" s="17">
        <v>2374960.5120099992</v>
      </c>
      <c r="P8" s="17">
        <v>48701.692999999999</v>
      </c>
      <c r="Q8" s="17">
        <f t="shared" si="0"/>
        <v>4612163.5371454246</v>
      </c>
    </row>
    <row r="9" spans="1:17" ht="19.5" customHeight="1" x14ac:dyDescent="0.2">
      <c r="A9" s="12" t="s">
        <v>17</v>
      </c>
      <c r="B9" s="17">
        <v>935</v>
      </c>
      <c r="C9" s="17">
        <v>9510.0319999999992</v>
      </c>
      <c r="D9" s="17">
        <v>14638.47</v>
      </c>
      <c r="E9" s="17">
        <v>50784.847999999998</v>
      </c>
      <c r="F9" s="17">
        <v>0</v>
      </c>
      <c r="G9" s="17">
        <v>55648.385000000002</v>
      </c>
      <c r="H9" s="17">
        <v>85230.388000000006</v>
      </c>
      <c r="I9" s="17">
        <v>331775.93</v>
      </c>
      <c r="J9" s="17">
        <v>0</v>
      </c>
      <c r="K9" s="17">
        <v>32534.678</v>
      </c>
      <c r="L9" s="17">
        <v>0</v>
      </c>
      <c r="M9" s="17">
        <v>452278.79800000001</v>
      </c>
      <c r="N9" s="17">
        <v>51577.502</v>
      </c>
      <c r="O9" s="17">
        <v>694766.84199999995</v>
      </c>
      <c r="P9" s="17">
        <v>8679.3379999999997</v>
      </c>
      <c r="Q9" s="17">
        <f t="shared" si="0"/>
        <v>1788360.2110000001</v>
      </c>
    </row>
    <row r="10" spans="1:17" ht="19.5" customHeight="1" x14ac:dyDescent="0.2">
      <c r="A10" s="48" t="s">
        <v>50</v>
      </c>
      <c r="B10" s="22">
        <f t="shared" ref="B10:P10" si="1">SUM(B6:B9)</f>
        <v>214842.611</v>
      </c>
      <c r="C10" s="22">
        <f t="shared" si="1"/>
        <v>62317.159999999996</v>
      </c>
      <c r="D10" s="22">
        <f t="shared" si="1"/>
        <v>389300.033</v>
      </c>
      <c r="E10" s="22">
        <f t="shared" si="1"/>
        <v>210761.53700000001</v>
      </c>
      <c r="F10" s="22">
        <f t="shared" si="1"/>
        <v>139776.31563542539</v>
      </c>
      <c r="G10" s="22">
        <f t="shared" si="1"/>
        <v>162738.15200000003</v>
      </c>
      <c r="H10" s="22">
        <f t="shared" si="1"/>
        <v>1010563.367</v>
      </c>
      <c r="I10" s="22">
        <f t="shared" si="1"/>
        <v>1375678.8940000001</v>
      </c>
      <c r="J10" s="22">
        <f t="shared" si="1"/>
        <v>1559672.4990000001</v>
      </c>
      <c r="K10" s="22">
        <f t="shared" si="1"/>
        <v>235618.90600000002</v>
      </c>
      <c r="L10" s="22">
        <f t="shared" si="1"/>
        <v>53846.413</v>
      </c>
      <c r="M10" s="22">
        <f t="shared" si="1"/>
        <v>498355.93900000001</v>
      </c>
      <c r="N10" s="22">
        <f t="shared" si="1"/>
        <v>327817.28700000001</v>
      </c>
      <c r="O10" s="22">
        <f t="shared" si="1"/>
        <v>3111106.1990099996</v>
      </c>
      <c r="P10" s="22">
        <f t="shared" si="1"/>
        <v>107381.031</v>
      </c>
      <c r="Q10" s="22">
        <f>SUM(Q6:Q9)</f>
        <v>9459776.3436454237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145541.06</v>
      </c>
      <c r="C12" s="17">
        <v>55786.012999999999</v>
      </c>
      <c r="D12" s="17">
        <v>113345.61599999999</v>
      </c>
      <c r="E12" s="17">
        <v>37139.087</v>
      </c>
      <c r="F12" s="17">
        <v>204254.42409000001</v>
      </c>
      <c r="G12" s="17">
        <v>145621.77600000001</v>
      </c>
      <c r="H12" s="17">
        <v>477986.828224539</v>
      </c>
      <c r="I12" s="17">
        <v>1116562.25</v>
      </c>
      <c r="J12" s="17">
        <v>213887.85399999999</v>
      </c>
      <c r="K12" s="17">
        <v>215130.02299999999</v>
      </c>
      <c r="L12" s="17">
        <v>127462.614</v>
      </c>
      <c r="M12" s="17">
        <v>469711.72399999999</v>
      </c>
      <c r="N12" s="17">
        <v>212743.842</v>
      </c>
      <c r="O12" s="17">
        <v>1419722.4368440262</v>
      </c>
      <c r="P12" s="17">
        <v>126877.34600000001</v>
      </c>
      <c r="Q12" s="17">
        <f>SUM(B12:P12)</f>
        <v>5081772.8941585654</v>
      </c>
    </row>
    <row r="13" spans="1:17" ht="19.5" customHeight="1" x14ac:dyDescent="0.2">
      <c r="A13" s="11" t="s">
        <v>21</v>
      </c>
      <c r="B13" s="17">
        <v>101178.21</v>
      </c>
      <c r="C13" s="17">
        <v>17424.879000000001</v>
      </c>
      <c r="D13" s="17">
        <v>189373.992</v>
      </c>
      <c r="E13" s="17">
        <v>59235.521999999997</v>
      </c>
      <c r="F13" s="17">
        <v>99562.53916</v>
      </c>
      <c r="G13" s="17">
        <v>39415.639000000003</v>
      </c>
      <c r="H13" s="17">
        <v>1456836.2924794194</v>
      </c>
      <c r="I13" s="17">
        <v>1196868.101</v>
      </c>
      <c r="J13" s="17">
        <v>211752.951</v>
      </c>
      <c r="K13" s="17">
        <v>153128.837</v>
      </c>
      <c r="L13" s="17">
        <v>88278.705000000002</v>
      </c>
      <c r="M13" s="17">
        <v>585535.87</v>
      </c>
      <c r="N13" s="17">
        <v>308404.49800000002</v>
      </c>
      <c r="O13" s="17">
        <v>875090.69008999993</v>
      </c>
      <c r="P13" s="17">
        <v>45157.830999999998</v>
      </c>
      <c r="Q13" s="17">
        <f t="shared" ref="Q13:Q19" si="2">SUM(B13:P13)</f>
        <v>5427244.5567294192</v>
      </c>
    </row>
    <row r="14" spans="1:17" ht="19.5" customHeight="1" x14ac:dyDescent="0.2">
      <c r="A14" s="11" t="s">
        <v>51</v>
      </c>
      <c r="B14" s="17">
        <v>31137.491000000002</v>
      </c>
      <c r="C14" s="17">
        <v>13683.973</v>
      </c>
      <c r="D14" s="17">
        <v>5097.0469999999996</v>
      </c>
      <c r="E14" s="17">
        <v>13526.922</v>
      </c>
      <c r="F14" s="17">
        <v>20284.307000000001</v>
      </c>
      <c r="G14" s="17">
        <v>0</v>
      </c>
      <c r="H14" s="17">
        <v>177184.63320556871</v>
      </c>
      <c r="I14" s="17">
        <v>208184.25200000001</v>
      </c>
      <c r="J14" s="17">
        <v>4239.433</v>
      </c>
      <c r="K14" s="17">
        <v>8768.1190000000006</v>
      </c>
      <c r="L14" s="17">
        <v>52457.021000000001</v>
      </c>
      <c r="M14" s="17">
        <v>168944.859</v>
      </c>
      <c r="N14" s="17">
        <v>163768.61199999999</v>
      </c>
      <c r="O14" s="17">
        <v>146479.85743</v>
      </c>
      <c r="P14" s="17">
        <v>26036.114000000001</v>
      </c>
      <c r="Q14" s="17">
        <f t="shared" si="2"/>
        <v>1039792.6406355686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0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20521.706999999999</v>
      </c>
      <c r="L16" s="17">
        <v>0</v>
      </c>
      <c r="M16" s="17">
        <v>37969.659</v>
      </c>
      <c r="N16" s="17">
        <v>0</v>
      </c>
      <c r="O16" s="17">
        <v>0</v>
      </c>
      <c r="P16" s="17">
        <v>0</v>
      </c>
      <c r="Q16" s="17">
        <f t="shared" si="2"/>
        <v>58491.365999999995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341698.473</v>
      </c>
      <c r="J17" s="17">
        <v>0</v>
      </c>
      <c r="K17" s="17">
        <v>0</v>
      </c>
      <c r="L17" s="17">
        <v>0</v>
      </c>
      <c r="M17" s="17">
        <v>79384.252999999997</v>
      </c>
      <c r="N17" s="17">
        <v>0</v>
      </c>
      <c r="O17" s="17">
        <v>50000.000119999997</v>
      </c>
      <c r="P17" s="17">
        <v>0</v>
      </c>
      <c r="Q17" s="17">
        <f t="shared" si="2"/>
        <v>471082.72612000001</v>
      </c>
    </row>
    <row r="18" spans="1:17" ht="19.5" customHeight="1" x14ac:dyDescent="0.2">
      <c r="A18" s="11" t="s">
        <v>54</v>
      </c>
      <c r="B18" s="17">
        <v>3544</v>
      </c>
      <c r="C18" s="17">
        <v>1321.336</v>
      </c>
      <c r="D18" s="17">
        <v>16626.7</v>
      </c>
      <c r="E18" s="17">
        <v>4211.1239999999998</v>
      </c>
      <c r="F18" s="17">
        <v>2402.3470000000002</v>
      </c>
      <c r="G18" s="17">
        <v>24869.419000000002</v>
      </c>
      <c r="H18" s="17">
        <v>33664.112000000001</v>
      </c>
      <c r="I18" s="17">
        <v>12645.449000000001</v>
      </c>
      <c r="J18" s="17">
        <v>9596.1229999999996</v>
      </c>
      <c r="K18" s="17">
        <v>14890.459000000001</v>
      </c>
      <c r="L18" s="17">
        <v>0</v>
      </c>
      <c r="M18" s="17">
        <v>175777</v>
      </c>
      <c r="N18" s="17">
        <v>0</v>
      </c>
      <c r="O18" s="17">
        <v>242758.13500000001</v>
      </c>
      <c r="P18" s="17">
        <v>0</v>
      </c>
      <c r="Q18" s="17">
        <f t="shared" si="2"/>
        <v>542306.20400000003</v>
      </c>
    </row>
    <row r="19" spans="1:17" ht="19.5" customHeight="1" x14ac:dyDescent="0.2">
      <c r="A19" s="12" t="s">
        <v>27</v>
      </c>
      <c r="B19" s="17">
        <v>82736.082999999999</v>
      </c>
      <c r="C19" s="17">
        <v>12943.312</v>
      </c>
      <c r="D19" s="17">
        <v>24727.414000000001</v>
      </c>
      <c r="E19" s="17">
        <v>7282.7870000000003</v>
      </c>
      <c r="F19" s="17">
        <v>58842.467926749967</v>
      </c>
      <c r="G19" s="17">
        <v>17712.882000000001</v>
      </c>
      <c r="H19" s="17">
        <v>109419.74257586325</v>
      </c>
      <c r="I19" s="17">
        <v>309267.37400000001</v>
      </c>
      <c r="J19" s="17">
        <v>26088.508999999998</v>
      </c>
      <c r="K19" s="17">
        <v>51108.237000000001</v>
      </c>
      <c r="L19" s="17">
        <v>32628.934000000001</v>
      </c>
      <c r="M19" s="17">
        <v>218141.32399999999</v>
      </c>
      <c r="N19" s="17">
        <v>55191.351999999999</v>
      </c>
      <c r="O19" s="17">
        <v>516916.97192000103</v>
      </c>
      <c r="P19" s="17">
        <v>44164.571000000004</v>
      </c>
      <c r="Q19" s="17">
        <f t="shared" si="2"/>
        <v>1567171.9614226143</v>
      </c>
    </row>
    <row r="20" spans="1:17" ht="19.5" customHeight="1" x14ac:dyDescent="0.2">
      <c r="A20" s="48" t="s">
        <v>55</v>
      </c>
      <c r="B20" s="22">
        <f>SUM(B12:B19)</f>
        <v>364136.84399999998</v>
      </c>
      <c r="C20" s="22">
        <f t="shared" ref="C20:P20" si="3">SUM(C12:C19)</f>
        <v>101159.51299999999</v>
      </c>
      <c r="D20" s="22">
        <f t="shared" si="3"/>
        <v>349170.76900000003</v>
      </c>
      <c r="E20" s="22">
        <f t="shared" si="3"/>
        <v>121395.442</v>
      </c>
      <c r="F20" s="22">
        <f t="shared" si="3"/>
        <v>385346.08517675003</v>
      </c>
      <c r="G20" s="22">
        <f t="shared" si="3"/>
        <v>227619.71600000001</v>
      </c>
      <c r="H20" s="22">
        <f t="shared" si="3"/>
        <v>2255091.6084853909</v>
      </c>
      <c r="I20" s="22">
        <f t="shared" si="3"/>
        <v>3185225.8989999993</v>
      </c>
      <c r="J20" s="22">
        <f t="shared" si="3"/>
        <v>465564.87000000005</v>
      </c>
      <c r="K20" s="22">
        <f t="shared" si="3"/>
        <v>463547.38199999998</v>
      </c>
      <c r="L20" s="22">
        <f t="shared" si="3"/>
        <v>300827.27400000003</v>
      </c>
      <c r="M20" s="22">
        <f t="shared" si="3"/>
        <v>1735464.689</v>
      </c>
      <c r="N20" s="22">
        <f t="shared" si="3"/>
        <v>740108.304</v>
      </c>
      <c r="O20" s="22">
        <f t="shared" si="3"/>
        <v>3250968.0914040268</v>
      </c>
      <c r="P20" s="22">
        <f t="shared" si="3"/>
        <v>242235.86199999999</v>
      </c>
      <c r="Q20" s="22">
        <f>SUM(Q12:Q19)</f>
        <v>14187862.34906617</v>
      </c>
    </row>
    <row r="21" spans="1:17" ht="19.5" customHeight="1" x14ac:dyDescent="0.2">
      <c r="A21" s="49" t="s">
        <v>29</v>
      </c>
      <c r="B21" s="22">
        <f t="shared" ref="B21:Q21" si="4">SUM(B20,B10)</f>
        <v>578979.45499999996</v>
      </c>
      <c r="C21" s="22">
        <f t="shared" si="4"/>
        <v>163476.67299999998</v>
      </c>
      <c r="D21" s="22">
        <f t="shared" si="4"/>
        <v>738470.80200000003</v>
      </c>
      <c r="E21" s="22">
        <f t="shared" si="4"/>
        <v>332156.97899999999</v>
      </c>
      <c r="F21" s="22">
        <f t="shared" si="4"/>
        <v>525122.40081217536</v>
      </c>
      <c r="G21" s="22">
        <f t="shared" si="4"/>
        <v>390357.86800000002</v>
      </c>
      <c r="H21" s="22">
        <f t="shared" si="4"/>
        <v>3265654.975485391</v>
      </c>
      <c r="I21" s="22">
        <f t="shared" si="4"/>
        <v>4560904.7929999996</v>
      </c>
      <c r="J21" s="22">
        <f t="shared" si="4"/>
        <v>2025237.3690000002</v>
      </c>
      <c r="K21" s="22">
        <f t="shared" si="4"/>
        <v>699166.28799999994</v>
      </c>
      <c r="L21" s="22">
        <f t="shared" si="4"/>
        <v>354673.68700000003</v>
      </c>
      <c r="M21" s="22">
        <f t="shared" si="4"/>
        <v>2233820.628</v>
      </c>
      <c r="N21" s="22">
        <f t="shared" si="4"/>
        <v>1067925.591</v>
      </c>
      <c r="O21" s="22">
        <f t="shared" si="4"/>
        <v>6362074.290414026</v>
      </c>
      <c r="P21" s="22">
        <f t="shared" si="4"/>
        <v>349616.89299999998</v>
      </c>
      <c r="Q21" s="22">
        <f t="shared" si="4"/>
        <v>23647638.692711592</v>
      </c>
    </row>
    <row r="22" spans="1:17" ht="19.5" customHeight="1" x14ac:dyDescent="0.2"/>
    <row r="23" spans="1:17" ht="14.25" x14ac:dyDescent="0.2">
      <c r="A23" s="69" t="s">
        <v>70</v>
      </c>
      <c r="B23" s="175"/>
      <c r="C23" s="175"/>
      <c r="D23" s="175"/>
      <c r="E23" s="176"/>
      <c r="F23" s="176"/>
      <c r="G23" s="175"/>
      <c r="H23" s="175"/>
      <c r="I23" s="176"/>
      <c r="J23" s="175"/>
      <c r="K23" s="175"/>
      <c r="L23" s="175"/>
      <c r="M23" s="175"/>
      <c r="N23" s="175"/>
      <c r="O23" s="176"/>
      <c r="P23" s="175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1:17" x14ac:dyDescent="0.2">
      <c r="E27" s="17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defaultRowHeight="12.75" x14ac:dyDescent="0.2"/>
  <cols>
    <col min="1" max="1" width="42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78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180000</v>
      </c>
      <c r="C6" s="17">
        <v>39000</v>
      </c>
      <c r="D6" s="17">
        <v>25000</v>
      </c>
      <c r="E6" s="17">
        <v>25000</v>
      </c>
      <c r="F6" s="17">
        <v>116760.99649999999</v>
      </c>
      <c r="G6" s="17">
        <v>66868.600000000006</v>
      </c>
      <c r="H6" s="17">
        <v>79999.98</v>
      </c>
      <c r="I6" s="17">
        <v>450900</v>
      </c>
      <c r="J6" s="17">
        <v>1347075.486</v>
      </c>
      <c r="K6" s="17">
        <v>87110.5</v>
      </c>
      <c r="L6" s="17">
        <v>360000</v>
      </c>
      <c r="M6" s="17">
        <v>25000</v>
      </c>
      <c r="N6" s="17">
        <v>53143.4</v>
      </c>
      <c r="O6" s="17">
        <v>41378.845000000001</v>
      </c>
      <c r="P6" s="17">
        <v>50000</v>
      </c>
      <c r="Q6" s="17">
        <f>SUM(B6:P6)</f>
        <v>2947237.8075000001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273067.565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273119.02500000002</v>
      </c>
    </row>
    <row r="8" spans="1:17" ht="19.5" customHeight="1" x14ac:dyDescent="0.2">
      <c r="A8" s="11" t="s">
        <v>16</v>
      </c>
      <c r="B8" s="17">
        <v>29665.306</v>
      </c>
      <c r="C8" s="17">
        <v>-1545.3579999999999</v>
      </c>
      <c r="D8" s="17">
        <v>321007.62800000003</v>
      </c>
      <c r="E8" s="17">
        <v>131914.99600000001</v>
      </c>
      <c r="F8" s="17">
        <v>-277.46589452635999</v>
      </c>
      <c r="G8" s="17">
        <v>11841.358</v>
      </c>
      <c r="H8" s="17">
        <v>710874.23528565268</v>
      </c>
      <c r="I8" s="17">
        <v>578831.76899999997</v>
      </c>
      <c r="J8" s="17">
        <v>47763.476999999999</v>
      </c>
      <c r="K8" s="17">
        <v>89493.111000000004</v>
      </c>
      <c r="L8" s="17">
        <v>-309345.30499999999</v>
      </c>
      <c r="M8" s="17">
        <v>20710.881000000001</v>
      </c>
      <c r="N8" s="17">
        <v>169804.52177952047</v>
      </c>
      <c r="O8" s="17">
        <v>2199962.0639999998</v>
      </c>
      <c r="P8" s="17">
        <v>28433.123</v>
      </c>
      <c r="Q8" s="17">
        <f t="shared" si="0"/>
        <v>4029134.3411706467</v>
      </c>
    </row>
    <row r="9" spans="1:17" ht="19.5" customHeight="1" x14ac:dyDescent="0.2">
      <c r="A9" s="12" t="s">
        <v>17</v>
      </c>
      <c r="B9" s="17">
        <v>0</v>
      </c>
      <c r="C9" s="17">
        <v>3599.8270000000002</v>
      </c>
      <c r="D9" s="17">
        <v>6733.1480000000001</v>
      </c>
      <c r="E9" s="17">
        <v>45994.724000000002</v>
      </c>
      <c r="F9" s="17">
        <v>0</v>
      </c>
      <c r="G9" s="17">
        <v>51407.885000000002</v>
      </c>
      <c r="H9" s="17">
        <v>-7043.8360000000002</v>
      </c>
      <c r="I9" s="17">
        <v>13507.233</v>
      </c>
      <c r="J9" s="17">
        <v>0</v>
      </c>
      <c r="K9" s="17">
        <v>30743.329000000002</v>
      </c>
      <c r="L9" s="17">
        <v>0</v>
      </c>
      <c r="M9" s="17">
        <v>455417.93300000002</v>
      </c>
      <c r="N9" s="17">
        <v>48585.330999999998</v>
      </c>
      <c r="O9" s="17">
        <v>252189.24</v>
      </c>
      <c r="P9" s="17">
        <v>2100.998</v>
      </c>
      <c r="Q9" s="17">
        <f t="shared" si="0"/>
        <v>903235.81200000003</v>
      </c>
    </row>
    <row r="10" spans="1:17" ht="19.5" customHeight="1" x14ac:dyDescent="0.2">
      <c r="A10" s="48" t="s">
        <v>50</v>
      </c>
      <c r="B10" s="22">
        <f t="shared" ref="B10:P10" si="1">SUM(B6:B9)</f>
        <v>209665.30600000001</v>
      </c>
      <c r="C10" s="22">
        <f t="shared" si="1"/>
        <v>41054.468999999997</v>
      </c>
      <c r="D10" s="22">
        <f t="shared" si="1"/>
        <v>352740.77600000001</v>
      </c>
      <c r="E10" s="22">
        <f t="shared" si="1"/>
        <v>202909.72000000003</v>
      </c>
      <c r="F10" s="22">
        <f t="shared" si="1"/>
        <v>116483.53060547363</v>
      </c>
      <c r="G10" s="22">
        <f t="shared" si="1"/>
        <v>130169.30300000001</v>
      </c>
      <c r="H10" s="22">
        <f t="shared" si="1"/>
        <v>783830.37928565266</v>
      </c>
      <c r="I10" s="22">
        <f t="shared" si="1"/>
        <v>1316306.5669999998</v>
      </c>
      <c r="J10" s="22">
        <f t="shared" si="1"/>
        <v>1394838.963</v>
      </c>
      <c r="K10" s="22">
        <f t="shared" si="1"/>
        <v>207346.94</v>
      </c>
      <c r="L10" s="22">
        <f t="shared" si="1"/>
        <v>50654.695000000007</v>
      </c>
      <c r="M10" s="22">
        <f t="shared" si="1"/>
        <v>501128.81400000001</v>
      </c>
      <c r="N10" s="22">
        <f t="shared" si="1"/>
        <v>271533.25277952047</v>
      </c>
      <c r="O10" s="22">
        <f t="shared" si="1"/>
        <v>2493530.1490000002</v>
      </c>
      <c r="P10" s="22">
        <f t="shared" si="1"/>
        <v>80534.120999999999</v>
      </c>
      <c r="Q10" s="22">
        <f>SUM(Q6:Q9)</f>
        <v>8152726.9856706467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154456.95199999999</v>
      </c>
      <c r="C12" s="17">
        <v>37733.796000000002</v>
      </c>
      <c r="D12" s="17">
        <v>106848.963</v>
      </c>
      <c r="E12" s="17">
        <v>35094.381999999998</v>
      </c>
      <c r="F12" s="17">
        <v>201153.47899999999</v>
      </c>
      <c r="G12" s="17">
        <v>140108.40100000001</v>
      </c>
      <c r="H12" s="17">
        <v>260712</v>
      </c>
      <c r="I12" s="17">
        <v>1102764.9720000001</v>
      </c>
      <c r="J12" s="17">
        <v>205789.49400000001</v>
      </c>
      <c r="K12" s="17">
        <v>208694.677</v>
      </c>
      <c r="L12" s="17">
        <v>101225.927</v>
      </c>
      <c r="M12" s="17">
        <v>0</v>
      </c>
      <c r="N12" s="17">
        <v>107711.909</v>
      </c>
      <c r="O12" s="17">
        <v>1340867.183</v>
      </c>
      <c r="P12" s="17">
        <v>60438.927000000003</v>
      </c>
      <c r="Q12" s="17">
        <f>SUM(B12:P12)</f>
        <v>4063601.0620000008</v>
      </c>
    </row>
    <row r="13" spans="1:17" ht="19.5" customHeight="1" x14ac:dyDescent="0.2">
      <c r="A13" s="11" t="s">
        <v>21</v>
      </c>
      <c r="B13" s="17">
        <v>69750.103000000003</v>
      </c>
      <c r="C13" s="17">
        <v>42056.553</v>
      </c>
      <c r="D13" s="17">
        <v>199397.696</v>
      </c>
      <c r="E13" s="17">
        <v>59859.464999999997</v>
      </c>
      <c r="F13" s="17">
        <v>83563.348979999995</v>
      </c>
      <c r="G13" s="17">
        <v>32565.467000000001</v>
      </c>
      <c r="H13" s="17">
        <v>642356.49882232607</v>
      </c>
      <c r="I13" s="17">
        <v>891934.30500000005</v>
      </c>
      <c r="J13" s="17">
        <v>227211.17</v>
      </c>
      <c r="K13" s="17">
        <v>113166.86</v>
      </c>
      <c r="L13" s="17">
        <v>54999.322999999997</v>
      </c>
      <c r="M13" s="17">
        <v>379761.299</v>
      </c>
      <c r="N13" s="17">
        <v>292756.50699999998</v>
      </c>
      <c r="O13" s="17">
        <v>818793.32200000004</v>
      </c>
      <c r="P13" s="17">
        <v>21830.66</v>
      </c>
      <c r="Q13" s="17">
        <f t="shared" ref="Q13:Q19" si="2">SUM(B13:P13)</f>
        <v>3930002.5778023261</v>
      </c>
    </row>
    <row r="14" spans="1:17" ht="19.5" customHeight="1" x14ac:dyDescent="0.2">
      <c r="A14" s="11" t="s">
        <v>51</v>
      </c>
      <c r="B14" s="17">
        <v>21131.663</v>
      </c>
      <c r="C14" s="17">
        <v>7692.6869999999999</v>
      </c>
      <c r="D14" s="17">
        <v>6303.1509999999998</v>
      </c>
      <c r="E14" s="17">
        <v>9033.375</v>
      </c>
      <c r="F14" s="17">
        <v>29847.162</v>
      </c>
      <c r="G14" s="17">
        <v>0</v>
      </c>
      <c r="H14" s="17">
        <v>236923</v>
      </c>
      <c r="I14" s="17">
        <v>119999.61199999999</v>
      </c>
      <c r="J14" s="17">
        <v>12695.447</v>
      </c>
      <c r="K14" s="17">
        <v>7031.4709999999995</v>
      </c>
      <c r="L14" s="17">
        <v>38877.673999999999</v>
      </c>
      <c r="M14" s="17">
        <v>185120.26800000001</v>
      </c>
      <c r="N14" s="17">
        <v>50442.375</v>
      </c>
      <c r="O14" s="17">
        <v>89716.179000000004</v>
      </c>
      <c r="P14" s="17">
        <v>37214.618999999999</v>
      </c>
      <c r="Q14" s="17">
        <f t="shared" si="2"/>
        <v>852028.68299999996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37165.050000000003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37165.050000000003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14183.47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f t="shared" si="2"/>
        <v>14183.47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354907.52100000001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f t="shared" si="2"/>
        <v>354907.52100000001</v>
      </c>
    </row>
    <row r="18" spans="1:17" ht="19.5" customHeight="1" x14ac:dyDescent="0.2">
      <c r="A18" s="11" t="s">
        <v>54</v>
      </c>
      <c r="B18" s="17">
        <v>5973</v>
      </c>
      <c r="C18" s="17">
        <v>1125.3009999999999</v>
      </c>
      <c r="D18" s="17">
        <v>14691.5</v>
      </c>
      <c r="E18" s="17">
        <v>3841.1239999999998</v>
      </c>
      <c r="F18" s="17">
        <v>2555.4650000000001</v>
      </c>
      <c r="G18" s="17">
        <v>23701.501</v>
      </c>
      <c r="H18" s="17">
        <v>57438.116000000002</v>
      </c>
      <c r="I18" s="17">
        <v>16930.213</v>
      </c>
      <c r="J18" s="17">
        <v>8394.4359999999997</v>
      </c>
      <c r="K18" s="17">
        <v>16940.267</v>
      </c>
      <c r="L18" s="17">
        <v>0</v>
      </c>
      <c r="M18" s="17">
        <v>164561</v>
      </c>
      <c r="N18" s="17">
        <v>0</v>
      </c>
      <c r="O18" s="17">
        <v>243731.81899999999</v>
      </c>
      <c r="P18" s="17">
        <v>0</v>
      </c>
      <c r="Q18" s="17">
        <f t="shared" si="2"/>
        <v>559883.74199999997</v>
      </c>
    </row>
    <row r="19" spans="1:17" ht="19.5" customHeight="1" x14ac:dyDescent="0.2">
      <c r="A19" s="12" t="s">
        <v>27</v>
      </c>
      <c r="B19" s="17">
        <v>77933.803</v>
      </c>
      <c r="C19" s="17">
        <v>18820.419999999998</v>
      </c>
      <c r="D19" s="17">
        <v>33376.911</v>
      </c>
      <c r="E19" s="17">
        <v>9123.6640000000007</v>
      </c>
      <c r="F19" s="17">
        <v>39280.557000000001</v>
      </c>
      <c r="G19" s="17">
        <v>82039.792000000001</v>
      </c>
      <c r="H19" s="17">
        <v>1195313.0128986433</v>
      </c>
      <c r="I19" s="17">
        <v>290180.25099999999</v>
      </c>
      <c r="J19" s="17">
        <v>26316.898000000001</v>
      </c>
      <c r="K19" s="17">
        <v>53655.163</v>
      </c>
      <c r="L19" s="17">
        <v>23542.294000000002</v>
      </c>
      <c r="M19" s="17">
        <v>774217.24300000002</v>
      </c>
      <c r="N19" s="17">
        <v>40829.733</v>
      </c>
      <c r="O19" s="17">
        <v>571127.13500000001</v>
      </c>
      <c r="P19" s="17">
        <v>25237.126</v>
      </c>
      <c r="Q19" s="17">
        <f t="shared" si="2"/>
        <v>3260994.0028986437</v>
      </c>
    </row>
    <row r="20" spans="1:17" ht="19.5" customHeight="1" x14ac:dyDescent="0.2">
      <c r="A20" s="48" t="s">
        <v>55</v>
      </c>
      <c r="B20" s="22">
        <f>SUM(B12:B19)</f>
        <v>329245.52100000001</v>
      </c>
      <c r="C20" s="22">
        <f t="shared" ref="C20:P20" si="3">SUM(C12:C19)</f>
        <v>107428.75700000001</v>
      </c>
      <c r="D20" s="22">
        <f t="shared" si="3"/>
        <v>360618.22100000002</v>
      </c>
      <c r="E20" s="22">
        <f t="shared" si="3"/>
        <v>116952.01</v>
      </c>
      <c r="F20" s="22">
        <f t="shared" si="3"/>
        <v>356400.01198000007</v>
      </c>
      <c r="G20" s="22">
        <f t="shared" si="3"/>
        <v>278415.16100000002</v>
      </c>
      <c r="H20" s="22">
        <f t="shared" si="3"/>
        <v>2429907.6777209695</v>
      </c>
      <c r="I20" s="22">
        <f t="shared" si="3"/>
        <v>2776716.8740000008</v>
      </c>
      <c r="J20" s="22">
        <f t="shared" si="3"/>
        <v>480407.44499999995</v>
      </c>
      <c r="K20" s="22">
        <f t="shared" si="3"/>
        <v>413671.908</v>
      </c>
      <c r="L20" s="22">
        <f t="shared" si="3"/>
        <v>218645.21799999999</v>
      </c>
      <c r="M20" s="22">
        <f t="shared" si="3"/>
        <v>1503659.81</v>
      </c>
      <c r="N20" s="22">
        <f t="shared" si="3"/>
        <v>491740.52399999998</v>
      </c>
      <c r="O20" s="22">
        <f t="shared" si="3"/>
        <v>3064235.6380000003</v>
      </c>
      <c r="P20" s="22">
        <f t="shared" si="3"/>
        <v>144721.33199999999</v>
      </c>
      <c r="Q20" s="22">
        <f>SUM(Q12:Q19)</f>
        <v>13072766.108700972</v>
      </c>
    </row>
    <row r="21" spans="1:17" ht="19.5" customHeight="1" x14ac:dyDescent="0.2">
      <c r="A21" s="49" t="s">
        <v>29</v>
      </c>
      <c r="B21" s="22">
        <f t="shared" ref="B21:Q21" si="4">SUM(B20,B10)</f>
        <v>538910.82700000005</v>
      </c>
      <c r="C21" s="22">
        <f t="shared" si="4"/>
        <v>148483.22600000002</v>
      </c>
      <c r="D21" s="22">
        <f t="shared" si="4"/>
        <v>713358.99699999997</v>
      </c>
      <c r="E21" s="22">
        <f t="shared" si="4"/>
        <v>319861.73000000004</v>
      </c>
      <c r="F21" s="22">
        <f t="shared" si="4"/>
        <v>472883.54258547368</v>
      </c>
      <c r="G21" s="22">
        <f t="shared" si="4"/>
        <v>408584.46400000004</v>
      </c>
      <c r="H21" s="22">
        <f t="shared" si="4"/>
        <v>3213738.0570066222</v>
      </c>
      <c r="I21" s="22">
        <f t="shared" si="4"/>
        <v>4093023.4410000006</v>
      </c>
      <c r="J21" s="22">
        <f t="shared" si="4"/>
        <v>1875246.4079999998</v>
      </c>
      <c r="K21" s="22">
        <f t="shared" si="4"/>
        <v>621018.848</v>
      </c>
      <c r="L21" s="22">
        <f t="shared" si="4"/>
        <v>269299.913</v>
      </c>
      <c r="M21" s="22">
        <f t="shared" si="4"/>
        <v>2004788.6240000001</v>
      </c>
      <c r="N21" s="22">
        <f t="shared" si="4"/>
        <v>763273.77677952044</v>
      </c>
      <c r="O21" s="22">
        <f t="shared" si="4"/>
        <v>5557765.7870000005</v>
      </c>
      <c r="P21" s="22">
        <f t="shared" si="4"/>
        <v>225255.45299999998</v>
      </c>
      <c r="Q21" s="22">
        <f t="shared" si="4"/>
        <v>21225493.094371617</v>
      </c>
    </row>
    <row r="22" spans="1:17" ht="19.5" customHeight="1" x14ac:dyDescent="0.2"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7" ht="14.25" x14ac:dyDescent="0.2">
      <c r="A23" s="69" t="s">
        <v>70</v>
      </c>
      <c r="B23" s="175"/>
      <c r="C23" s="175"/>
      <c r="D23" s="175"/>
      <c r="E23" s="176"/>
      <c r="F23" s="176"/>
      <c r="G23" s="175"/>
      <c r="H23" s="175"/>
      <c r="I23" s="176"/>
      <c r="J23" s="175"/>
      <c r="K23" s="175"/>
      <c r="L23" s="175"/>
      <c r="M23" s="175"/>
      <c r="N23" s="175"/>
      <c r="O23" s="176"/>
      <c r="P23" s="175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1:17" x14ac:dyDescent="0.2">
      <c r="E27" s="17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8" sqref="G18"/>
    </sheetView>
  </sheetViews>
  <sheetFormatPr defaultRowHeight="12.75" x14ac:dyDescent="0.2"/>
  <cols>
    <col min="1" max="1" width="42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77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30000</v>
      </c>
      <c r="C6" s="17">
        <v>39000</v>
      </c>
      <c r="D6" s="17">
        <v>25000</v>
      </c>
      <c r="E6" s="17">
        <v>25000</v>
      </c>
      <c r="F6" s="17">
        <v>116760.997</v>
      </c>
      <c r="G6" s="17">
        <v>66868.600000000006</v>
      </c>
      <c r="H6" s="17">
        <v>79999.98</v>
      </c>
      <c r="I6" s="17">
        <v>450900</v>
      </c>
      <c r="J6" s="17">
        <v>1242950.7180000001</v>
      </c>
      <c r="K6" s="17">
        <v>87110.5</v>
      </c>
      <c r="L6" s="17">
        <v>340000</v>
      </c>
      <c r="M6" s="17">
        <v>25000</v>
      </c>
      <c r="N6" s="17">
        <v>53143.4</v>
      </c>
      <c r="O6" s="17">
        <v>41378.845000000001</v>
      </c>
      <c r="P6" s="17">
        <v>50000</v>
      </c>
      <c r="Q6" s="17">
        <f>SUM(B6:P6)</f>
        <v>2673113.04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273067.565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273119.02500000002</v>
      </c>
    </row>
    <row r="8" spans="1:17" ht="19.5" customHeight="1" x14ac:dyDescent="0.2">
      <c r="A8" s="11" t="s">
        <v>16</v>
      </c>
      <c r="B8" s="17">
        <v>0</v>
      </c>
      <c r="C8" s="17">
        <v>-882.10699999999997</v>
      </c>
      <c r="D8" s="17">
        <v>301398.75799999997</v>
      </c>
      <c r="E8" s="17">
        <v>124827.16099999999</v>
      </c>
      <c r="F8" s="17">
        <v>-16980.398000000001</v>
      </c>
      <c r="G8" s="17">
        <v>53288.256000000001</v>
      </c>
      <c r="H8" s="17">
        <v>639299.72699999996</v>
      </c>
      <c r="I8" s="17">
        <v>490886.99</v>
      </c>
      <c r="J8" s="17">
        <v>75650.808000000005</v>
      </c>
      <c r="K8" s="17">
        <v>68509.695999999996</v>
      </c>
      <c r="L8" s="17">
        <v>-301585.53000000003</v>
      </c>
      <c r="M8" s="17">
        <v>12336.965</v>
      </c>
      <c r="N8" s="17">
        <v>158859.166</v>
      </c>
      <c r="O8" s="17">
        <v>2055767.1471400005</v>
      </c>
      <c r="P8" s="17">
        <v>20327.776000000002</v>
      </c>
      <c r="Q8" s="17">
        <f t="shared" si="0"/>
        <v>3681704.4151400006</v>
      </c>
    </row>
    <row r="9" spans="1:17" ht="19.5" customHeight="1" x14ac:dyDescent="0.2">
      <c r="A9" s="12" t="s">
        <v>17</v>
      </c>
      <c r="B9" s="17">
        <v>2764.8719999999998</v>
      </c>
      <c r="C9" s="17">
        <v>3242.373</v>
      </c>
      <c r="D9" s="17">
        <v>7497.63</v>
      </c>
      <c r="E9" s="17">
        <v>47017.144</v>
      </c>
      <c r="F9" s="17">
        <v>0</v>
      </c>
      <c r="G9" s="17">
        <v>40716.877999999997</v>
      </c>
      <c r="H9" s="17">
        <v>122646.732</v>
      </c>
      <c r="I9" s="17">
        <v>46112.707000000002</v>
      </c>
      <c r="J9" s="17">
        <v>0</v>
      </c>
      <c r="K9" s="17">
        <v>33825.192999999999</v>
      </c>
      <c r="L9" s="17">
        <v>0</v>
      </c>
      <c r="M9" s="17">
        <v>473239.79399999999</v>
      </c>
      <c r="N9" s="17">
        <v>48634.894</v>
      </c>
      <c r="O9" s="17">
        <v>432533.57</v>
      </c>
      <c r="P9" s="17">
        <v>2921.9059999999999</v>
      </c>
      <c r="Q9" s="17">
        <f t="shared" si="0"/>
        <v>1261153.693</v>
      </c>
    </row>
    <row r="10" spans="1:17" ht="19.5" customHeight="1" x14ac:dyDescent="0.2">
      <c r="A10" s="48" t="s">
        <v>50</v>
      </c>
      <c r="B10" s="22">
        <f>SUM(B6:B9)</f>
        <v>32764.871999999999</v>
      </c>
      <c r="C10" s="22">
        <f>SUM(C6:C9)</f>
        <v>41360.265999999996</v>
      </c>
      <c r="D10" s="22">
        <f t="shared" ref="D10:P10" si="1">SUM(D6:D9)</f>
        <v>333896.38799999998</v>
      </c>
      <c r="E10" s="22">
        <f t="shared" si="1"/>
        <v>196844.30499999999</v>
      </c>
      <c r="F10" s="22">
        <f t="shared" si="1"/>
        <v>99780.599000000002</v>
      </c>
      <c r="G10" s="22">
        <f t="shared" si="1"/>
        <v>160925.19400000002</v>
      </c>
      <c r="H10" s="22">
        <f t="shared" si="1"/>
        <v>841946.4389999999</v>
      </c>
      <c r="I10" s="22">
        <f t="shared" si="1"/>
        <v>1260967.2619999999</v>
      </c>
      <c r="J10" s="22">
        <f t="shared" si="1"/>
        <v>1318601.5260000001</v>
      </c>
      <c r="K10" s="22">
        <f t="shared" si="1"/>
        <v>189445.389</v>
      </c>
      <c r="L10" s="22">
        <f t="shared" si="1"/>
        <v>38414.469999999972</v>
      </c>
      <c r="M10" s="22">
        <f t="shared" si="1"/>
        <v>510576.75899999996</v>
      </c>
      <c r="N10" s="22">
        <f t="shared" si="1"/>
        <v>260637.46</v>
      </c>
      <c r="O10" s="22">
        <f t="shared" si="1"/>
        <v>2529679.5621400005</v>
      </c>
      <c r="P10" s="22">
        <f t="shared" si="1"/>
        <v>73249.682000000001</v>
      </c>
      <c r="Q10" s="22">
        <f>SUM(Q6:Q9)</f>
        <v>7889090.1731400006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144040.573</v>
      </c>
      <c r="C12" s="17">
        <v>76244.843999999997</v>
      </c>
      <c r="D12" s="17">
        <v>99363.163</v>
      </c>
      <c r="E12" s="17">
        <v>35408.792000000001</v>
      </c>
      <c r="F12" s="17">
        <v>159389.98199999999</v>
      </c>
      <c r="G12" s="17">
        <v>90167.548999999999</v>
      </c>
      <c r="H12" s="17">
        <v>509741.82400000002</v>
      </c>
      <c r="I12" s="17">
        <v>976033.91799999995</v>
      </c>
      <c r="J12" s="17">
        <v>190676.886</v>
      </c>
      <c r="K12" s="17">
        <v>200689.44500000001</v>
      </c>
      <c r="L12" s="17">
        <v>74744.532999999996</v>
      </c>
      <c r="M12" s="17">
        <v>0</v>
      </c>
      <c r="N12" s="17">
        <v>51812.756000000001</v>
      </c>
      <c r="O12" s="17">
        <v>1313557.243</v>
      </c>
      <c r="P12" s="17">
        <v>55936.644999999997</v>
      </c>
      <c r="Q12" s="17">
        <f>SUM(B12:P12)</f>
        <v>3977808.1529999995</v>
      </c>
    </row>
    <row r="13" spans="1:17" ht="19.5" customHeight="1" x14ac:dyDescent="0.2">
      <c r="A13" s="11" t="s">
        <v>21</v>
      </c>
      <c r="B13" s="17">
        <v>62272.646000000001</v>
      </c>
      <c r="C13" s="17">
        <v>2459.7979999999998</v>
      </c>
      <c r="D13" s="17">
        <v>211629.62700000001</v>
      </c>
      <c r="E13" s="17">
        <v>58582.498</v>
      </c>
      <c r="F13" s="17">
        <v>113160.83199999999</v>
      </c>
      <c r="G13" s="17">
        <v>65955.923999999999</v>
      </c>
      <c r="H13" s="17">
        <v>1748831.206</v>
      </c>
      <c r="I13" s="17">
        <v>820132.674</v>
      </c>
      <c r="J13" s="17">
        <v>168964.21799999999</v>
      </c>
      <c r="K13" s="17">
        <v>87723.645000000004</v>
      </c>
      <c r="L13" s="17">
        <v>51073.368000000002</v>
      </c>
      <c r="M13" s="17">
        <v>260710.62100000001</v>
      </c>
      <c r="N13" s="17">
        <v>304341.52500000002</v>
      </c>
      <c r="O13" s="17">
        <v>643862.89532999974</v>
      </c>
      <c r="P13" s="17">
        <v>20514.293000000001</v>
      </c>
      <c r="Q13" s="17">
        <f t="shared" ref="Q13:Q19" si="2">SUM(B13:P13)</f>
        <v>4620215.7703299988</v>
      </c>
    </row>
    <row r="14" spans="1:17" ht="19.5" customHeight="1" x14ac:dyDescent="0.2">
      <c r="A14" s="11" t="s">
        <v>51</v>
      </c>
      <c r="B14" s="17">
        <v>9546.0295299999907</v>
      </c>
      <c r="C14" s="17">
        <v>22467.71</v>
      </c>
      <c r="D14" s="17">
        <v>3097.7890000000002</v>
      </c>
      <c r="E14" s="17">
        <v>662.5</v>
      </c>
      <c r="F14" s="17">
        <v>13349.322</v>
      </c>
      <c r="G14" s="17">
        <v>0</v>
      </c>
      <c r="H14" s="17">
        <v>139764.71599999999</v>
      </c>
      <c r="I14" s="17">
        <v>112840.80499999999</v>
      </c>
      <c r="J14" s="17">
        <v>17696.482</v>
      </c>
      <c r="K14" s="17">
        <v>3743.8780000000002</v>
      </c>
      <c r="L14" s="17">
        <v>0</v>
      </c>
      <c r="M14" s="17">
        <v>185272.90599999999</v>
      </c>
      <c r="N14" s="17">
        <v>40079.940999999999</v>
      </c>
      <c r="O14" s="17">
        <v>443385.57066999993</v>
      </c>
      <c r="P14" s="17">
        <v>46648.894999999997</v>
      </c>
      <c r="Q14" s="17">
        <f t="shared" si="2"/>
        <v>1038556.5442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52849.858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52849.858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11775.800999999999</v>
      </c>
      <c r="L16" s="17">
        <v>0</v>
      </c>
      <c r="M16" s="17">
        <v>7869.5640000000003</v>
      </c>
      <c r="N16" s="17">
        <v>0</v>
      </c>
      <c r="O16" s="17">
        <v>0</v>
      </c>
      <c r="P16" s="17">
        <v>0</v>
      </c>
      <c r="Q16" s="17">
        <f t="shared" si="2"/>
        <v>19645.364999999998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366582.18199999997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179728.32405000002</v>
      </c>
      <c r="P17" s="17">
        <v>0</v>
      </c>
      <c r="Q17" s="17">
        <f t="shared" si="2"/>
        <v>546310.50604999997</v>
      </c>
    </row>
    <row r="18" spans="1:17" ht="19.5" customHeight="1" x14ac:dyDescent="0.2">
      <c r="A18" s="11" t="s">
        <v>54</v>
      </c>
      <c r="B18" s="17">
        <v>1654</v>
      </c>
      <c r="C18" s="17">
        <v>407.60399999999998</v>
      </c>
      <c r="D18" s="17">
        <v>13345</v>
      </c>
      <c r="E18" s="17">
        <v>4068.5479999999998</v>
      </c>
      <c r="F18" s="17">
        <v>2958.4140000000002</v>
      </c>
      <c r="G18" s="17">
        <v>22960.683000000001</v>
      </c>
      <c r="H18" s="17">
        <v>13630.397999999999</v>
      </c>
      <c r="I18" s="17">
        <v>12623.984</v>
      </c>
      <c r="J18" s="17">
        <v>7240.8720000000003</v>
      </c>
      <c r="K18" s="17">
        <v>11106.449000000001</v>
      </c>
      <c r="L18" s="17">
        <v>0</v>
      </c>
      <c r="M18" s="17">
        <v>133036</v>
      </c>
      <c r="N18" s="17">
        <v>0</v>
      </c>
      <c r="O18" s="17">
        <v>179293.92199999999</v>
      </c>
      <c r="P18" s="17">
        <v>0</v>
      </c>
      <c r="Q18" s="17">
        <f t="shared" si="2"/>
        <v>402325.87399999995</v>
      </c>
    </row>
    <row r="19" spans="1:17" ht="19.5" customHeight="1" x14ac:dyDescent="0.2">
      <c r="A19" s="12" t="s">
        <v>27</v>
      </c>
      <c r="B19" s="17">
        <v>79110.06547000003</v>
      </c>
      <c r="C19" s="17">
        <v>8563.57</v>
      </c>
      <c r="D19" s="17">
        <v>17403.18</v>
      </c>
      <c r="E19" s="17">
        <v>3346.8560000000002</v>
      </c>
      <c r="F19" s="17">
        <v>17675.955999999998</v>
      </c>
      <c r="G19" s="17">
        <v>2969.797</v>
      </c>
      <c r="H19" s="17">
        <v>3236</v>
      </c>
      <c r="I19" s="17">
        <v>257949.408</v>
      </c>
      <c r="J19" s="17">
        <v>35770.415000000001</v>
      </c>
      <c r="K19" s="17">
        <v>37378.489000000001</v>
      </c>
      <c r="L19" s="17">
        <v>29264.958999999999</v>
      </c>
      <c r="M19" s="17">
        <v>624948.59299999999</v>
      </c>
      <c r="N19" s="17">
        <v>33598.813999999998</v>
      </c>
      <c r="O19" s="17">
        <v>379270.0951200003</v>
      </c>
      <c r="P19" s="17">
        <v>21655.968000000001</v>
      </c>
      <c r="Q19" s="17">
        <f t="shared" si="2"/>
        <v>1552142.1655900006</v>
      </c>
    </row>
    <row r="20" spans="1:17" ht="19.5" customHeight="1" x14ac:dyDescent="0.2">
      <c r="A20" s="48" t="s">
        <v>55</v>
      </c>
      <c r="B20" s="22">
        <f>SUM(B12:B19)</f>
        <v>296623.31400000001</v>
      </c>
      <c r="C20" s="22">
        <f t="shared" ref="C20:P20" si="3">SUM(C12:C19)</f>
        <v>110143.52599999998</v>
      </c>
      <c r="D20" s="22">
        <f t="shared" si="3"/>
        <v>344838.75900000002</v>
      </c>
      <c r="E20" s="22">
        <f t="shared" si="3"/>
        <v>102069.194</v>
      </c>
      <c r="F20" s="22">
        <f t="shared" si="3"/>
        <v>306534.50599999999</v>
      </c>
      <c r="G20" s="22">
        <f t="shared" si="3"/>
        <v>182053.95299999998</v>
      </c>
      <c r="H20" s="22">
        <f t="shared" si="3"/>
        <v>2468054.0020000003</v>
      </c>
      <c r="I20" s="22">
        <f t="shared" si="3"/>
        <v>2546162.9709999999</v>
      </c>
      <c r="J20" s="22">
        <f t="shared" si="3"/>
        <v>420348.87299999996</v>
      </c>
      <c r="K20" s="22">
        <f t="shared" si="3"/>
        <v>352417.70700000005</v>
      </c>
      <c r="L20" s="22">
        <f t="shared" si="3"/>
        <v>155082.85999999999</v>
      </c>
      <c r="M20" s="22">
        <f t="shared" si="3"/>
        <v>1211837.6839999999</v>
      </c>
      <c r="N20" s="22">
        <f t="shared" si="3"/>
        <v>429833.03600000002</v>
      </c>
      <c r="O20" s="22">
        <f t="shared" si="3"/>
        <v>3139098.0501699997</v>
      </c>
      <c r="P20" s="22">
        <f t="shared" si="3"/>
        <v>144755.80099999998</v>
      </c>
      <c r="Q20" s="22">
        <f>SUM(Q12:Q19)</f>
        <v>12209854.236169998</v>
      </c>
    </row>
    <row r="21" spans="1:17" ht="19.5" customHeight="1" x14ac:dyDescent="0.2">
      <c r="A21" s="49" t="s">
        <v>29</v>
      </c>
      <c r="B21" s="22">
        <f t="shared" ref="B21:Q21" si="4">SUM(B20,B10)</f>
        <v>329388.18599999999</v>
      </c>
      <c r="C21" s="22">
        <f t="shared" si="4"/>
        <v>151503.79199999999</v>
      </c>
      <c r="D21" s="22">
        <f t="shared" si="4"/>
        <v>678735.147</v>
      </c>
      <c r="E21" s="22">
        <f t="shared" si="4"/>
        <v>298913.49900000001</v>
      </c>
      <c r="F21" s="22">
        <f t="shared" si="4"/>
        <v>406315.10499999998</v>
      </c>
      <c r="G21" s="22">
        <f t="shared" si="4"/>
        <v>342979.147</v>
      </c>
      <c r="H21" s="22">
        <f t="shared" si="4"/>
        <v>3310000.4410000001</v>
      </c>
      <c r="I21" s="22">
        <f t="shared" si="4"/>
        <v>3807130.233</v>
      </c>
      <c r="J21" s="22">
        <f t="shared" si="4"/>
        <v>1738950.399</v>
      </c>
      <c r="K21" s="22">
        <f t="shared" si="4"/>
        <v>541863.09600000002</v>
      </c>
      <c r="L21" s="22">
        <f t="shared" si="4"/>
        <v>193497.32999999996</v>
      </c>
      <c r="M21" s="22">
        <f t="shared" si="4"/>
        <v>1722414.443</v>
      </c>
      <c r="N21" s="22">
        <f t="shared" si="4"/>
        <v>690470.49600000004</v>
      </c>
      <c r="O21" s="22">
        <f t="shared" si="4"/>
        <v>5668777.6123099998</v>
      </c>
      <c r="P21" s="22">
        <f t="shared" si="4"/>
        <v>218005.48299999998</v>
      </c>
      <c r="Q21" s="22">
        <f t="shared" si="4"/>
        <v>20098944.409309998</v>
      </c>
    </row>
    <row r="22" spans="1:17" ht="19.5" customHeight="1" x14ac:dyDescent="0.2"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7" ht="14.25" x14ac:dyDescent="0.2">
      <c r="A23" s="69" t="s">
        <v>70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2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75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30000</v>
      </c>
      <c r="C6" s="17">
        <v>39000</v>
      </c>
      <c r="D6" s="17">
        <v>25000</v>
      </c>
      <c r="E6" s="17">
        <v>25000</v>
      </c>
      <c r="F6" s="17">
        <v>116760.997</v>
      </c>
      <c r="G6" s="17">
        <v>66868.600000000006</v>
      </c>
      <c r="H6" s="17">
        <v>79999.98</v>
      </c>
      <c r="I6" s="17">
        <v>450900</v>
      </c>
      <c r="J6" s="17">
        <v>1142093.9316600002</v>
      </c>
      <c r="K6" s="17">
        <v>87110.5</v>
      </c>
      <c r="L6" s="17">
        <v>340000</v>
      </c>
      <c r="M6" s="17">
        <v>25000</v>
      </c>
      <c r="N6" s="17">
        <v>53143.4</v>
      </c>
      <c r="O6" s="17">
        <v>41378.845000000001</v>
      </c>
      <c r="P6" s="17">
        <v>25000</v>
      </c>
      <c r="Q6" s="17">
        <f>SUM(B6:P6)</f>
        <v>2547256.2536600004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273067.565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273119.02500000002</v>
      </c>
    </row>
    <row r="8" spans="1:17" ht="19.5" customHeight="1" x14ac:dyDescent="0.2">
      <c r="A8" s="11" t="s">
        <v>16</v>
      </c>
      <c r="B8" s="17">
        <v>0</v>
      </c>
      <c r="C8" s="17">
        <v>7941.8519999999999</v>
      </c>
      <c r="D8" s="17">
        <v>282915.13500000001</v>
      </c>
      <c r="E8" s="17">
        <v>119955.31047999999</v>
      </c>
      <c r="F8" s="17">
        <v>-24548.565999999999</v>
      </c>
      <c r="G8" s="17">
        <v>62793.061999999998</v>
      </c>
      <c r="H8" s="17">
        <v>690075.34445511701</v>
      </c>
      <c r="I8" s="17">
        <v>1048579.5249999999</v>
      </c>
      <c r="J8" s="17">
        <v>75847.728220000005</v>
      </c>
      <c r="K8" s="17">
        <v>51731.413999999997</v>
      </c>
      <c r="L8" s="17">
        <v>-253532.228</v>
      </c>
      <c r="M8" s="17">
        <v>8596.0939999999991</v>
      </c>
      <c r="N8" s="17">
        <v>135486.473</v>
      </c>
      <c r="O8" s="17">
        <v>1907367.7450720242</v>
      </c>
      <c r="P8" s="17">
        <v>14820.822</v>
      </c>
      <c r="Q8" s="17">
        <f t="shared" si="0"/>
        <v>4128029.7112271409</v>
      </c>
    </row>
    <row r="9" spans="1:17" ht="19.5" customHeight="1" x14ac:dyDescent="0.2">
      <c r="A9" s="12" t="s">
        <v>17</v>
      </c>
      <c r="B9" s="17">
        <v>-22963.405999999999</v>
      </c>
      <c r="C9" s="17">
        <v>228.208</v>
      </c>
      <c r="D9" s="17">
        <v>7172.95</v>
      </c>
      <c r="E9" s="17">
        <v>41010.442929999997</v>
      </c>
      <c r="F9" s="17">
        <v>0</v>
      </c>
      <c r="G9" s="17">
        <v>36916.68</v>
      </c>
      <c r="H9" s="17">
        <v>96943.380969949911</v>
      </c>
      <c r="I9" s="17">
        <v>70813.847999999998</v>
      </c>
      <c r="J9" s="17">
        <v>0</v>
      </c>
      <c r="K9" s="17">
        <v>34614.271000000001</v>
      </c>
      <c r="L9" s="17">
        <v>0</v>
      </c>
      <c r="M9" s="17">
        <v>507570.92499999999</v>
      </c>
      <c r="N9" s="17">
        <v>63578.224999999999</v>
      </c>
      <c r="O9" s="17">
        <v>334382.81800000003</v>
      </c>
      <c r="P9" s="17">
        <v>965.27499999999998</v>
      </c>
      <c r="Q9" s="17">
        <f t="shared" si="0"/>
        <v>1171233.6178999499</v>
      </c>
    </row>
    <row r="10" spans="1:17" ht="19.5" customHeight="1" x14ac:dyDescent="0.2">
      <c r="A10" s="48" t="s">
        <v>50</v>
      </c>
      <c r="B10" s="22">
        <f>SUM(B6:B9)</f>
        <v>7036.594000000001</v>
      </c>
      <c r="C10" s="22">
        <f>SUM(C6:C9)</f>
        <v>47170.06</v>
      </c>
      <c r="D10" s="22">
        <f t="shared" ref="D10:P10" si="1">SUM(D6:D9)</f>
        <v>315088.08500000002</v>
      </c>
      <c r="E10" s="22">
        <f t="shared" si="1"/>
        <v>185965.75340999998</v>
      </c>
      <c r="F10" s="22">
        <f t="shared" si="1"/>
        <v>92212.431000000011</v>
      </c>
      <c r="G10" s="22">
        <f t="shared" si="1"/>
        <v>166629.802</v>
      </c>
      <c r="H10" s="22">
        <f t="shared" si="1"/>
        <v>867018.70542506687</v>
      </c>
      <c r="I10" s="22">
        <f t="shared" si="1"/>
        <v>1843360.9379999998</v>
      </c>
      <c r="J10" s="22">
        <f t="shared" si="1"/>
        <v>1217941.6598800002</v>
      </c>
      <c r="K10" s="22">
        <f t="shared" si="1"/>
        <v>173456.185</v>
      </c>
      <c r="L10" s="22">
        <f t="shared" si="1"/>
        <v>86467.771999999997</v>
      </c>
      <c r="M10" s="22">
        <f t="shared" si="1"/>
        <v>541167.01899999997</v>
      </c>
      <c r="N10" s="22">
        <f t="shared" si="1"/>
        <v>252208.098</v>
      </c>
      <c r="O10" s="22">
        <f t="shared" si="1"/>
        <v>2283129.4080720241</v>
      </c>
      <c r="P10" s="22">
        <f t="shared" si="1"/>
        <v>40786.097000000002</v>
      </c>
      <c r="Q10" s="22">
        <f>SUM(Q6:Q9)</f>
        <v>8119638.6077870904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109803.765</v>
      </c>
      <c r="C12" s="17">
        <v>16514.788</v>
      </c>
      <c r="D12" s="17">
        <v>99094.032999999996</v>
      </c>
      <c r="E12" s="17">
        <v>30256.624</v>
      </c>
      <c r="F12" s="17">
        <v>152389.755</v>
      </c>
      <c r="G12" s="17">
        <v>88629.502999999997</v>
      </c>
      <c r="H12" s="17">
        <v>322541.39247501089</v>
      </c>
      <c r="I12" s="17">
        <v>918087.19</v>
      </c>
      <c r="J12" s="17">
        <v>168735.38373</v>
      </c>
      <c r="K12" s="17">
        <v>177444.524</v>
      </c>
      <c r="L12" s="17">
        <v>45310.766000000003</v>
      </c>
      <c r="M12" s="17">
        <v>0</v>
      </c>
      <c r="N12" s="17">
        <v>48911.731</v>
      </c>
      <c r="O12" s="17">
        <v>1230389.28</v>
      </c>
      <c r="P12" s="17">
        <v>52312.046999999999</v>
      </c>
      <c r="Q12" s="17">
        <f>SUM(B12:P12)</f>
        <v>3460420.7822050112</v>
      </c>
    </row>
    <row r="13" spans="1:17" ht="19.5" customHeight="1" x14ac:dyDescent="0.2">
      <c r="A13" s="11" t="s">
        <v>21</v>
      </c>
      <c r="B13" s="17">
        <v>51719.125999999997</v>
      </c>
      <c r="C13" s="17">
        <v>40630.788999999997</v>
      </c>
      <c r="D13" s="17">
        <v>215555.242</v>
      </c>
      <c r="E13" s="17">
        <v>88126.762969999996</v>
      </c>
      <c r="F13" s="17">
        <v>56937.811000000002</v>
      </c>
      <c r="G13" s="17">
        <v>62642.264999999999</v>
      </c>
      <c r="H13" s="17">
        <v>1180914.2948789115</v>
      </c>
      <c r="I13" s="17">
        <v>849045.05</v>
      </c>
      <c r="J13" s="17">
        <v>158448.79013000001</v>
      </c>
      <c r="K13" s="17">
        <v>78479.638999999996</v>
      </c>
      <c r="L13" s="17">
        <v>34507.898999999998</v>
      </c>
      <c r="M13" s="17">
        <v>394358.84</v>
      </c>
      <c r="N13" s="17">
        <v>265395.24099999998</v>
      </c>
      <c r="O13" s="17">
        <v>864006.3745700001</v>
      </c>
      <c r="P13" s="17">
        <v>15167.328</v>
      </c>
      <c r="Q13" s="17">
        <f t="shared" ref="Q13:Q19" si="2">SUM(B13:P13)</f>
        <v>4355935.4525489118</v>
      </c>
    </row>
    <row r="14" spans="1:17" ht="19.5" customHeight="1" x14ac:dyDescent="0.2">
      <c r="A14" s="11" t="s">
        <v>51</v>
      </c>
      <c r="B14" s="17">
        <v>21032.350999999999</v>
      </c>
      <c r="C14" s="17">
        <v>17230.925999999999</v>
      </c>
      <c r="D14" s="17">
        <v>3275.3719999999998</v>
      </c>
      <c r="E14" s="17">
        <v>619.03859000000011</v>
      </c>
      <c r="F14" s="17">
        <v>29266.972000000002</v>
      </c>
      <c r="G14" s="17">
        <v>0</v>
      </c>
      <c r="H14" s="17">
        <v>171633.09170596331</v>
      </c>
      <c r="I14" s="17">
        <v>76271.536999999997</v>
      </c>
      <c r="J14" s="17">
        <v>53567.044809999999</v>
      </c>
      <c r="K14" s="17">
        <v>3038.8020000000001</v>
      </c>
      <c r="L14" s="17">
        <v>0</v>
      </c>
      <c r="M14" s="17">
        <v>89054.972999999998</v>
      </c>
      <c r="N14" s="17">
        <v>25945.402999999998</v>
      </c>
      <c r="O14" s="17">
        <v>288634.36236999999</v>
      </c>
      <c r="P14" s="17">
        <v>57130.959000000003</v>
      </c>
      <c r="Q14" s="17">
        <f t="shared" si="2"/>
        <v>836700.83247596328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245.04599999999999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245.04599999999999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6059.0259999999998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f t="shared" si="2"/>
        <v>6059.0259999999998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300000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95489.011419999995</v>
      </c>
      <c r="P17" s="17">
        <v>0</v>
      </c>
      <c r="Q17" s="17">
        <f t="shared" si="2"/>
        <v>395489.01142</v>
      </c>
    </row>
    <row r="18" spans="1:17" ht="19.5" customHeight="1" x14ac:dyDescent="0.2">
      <c r="A18" s="11" t="s">
        <v>54</v>
      </c>
      <c r="B18" s="17">
        <v>1341</v>
      </c>
      <c r="C18" s="17">
        <v>465.18</v>
      </c>
      <c r="D18" s="17">
        <v>12150</v>
      </c>
      <c r="E18" s="17">
        <v>3884.7440000000001</v>
      </c>
      <c r="F18" s="17">
        <v>2142.5340000000001</v>
      </c>
      <c r="G18" s="17">
        <v>19760.416000000001</v>
      </c>
      <c r="H18" s="17">
        <v>14246.235000000001</v>
      </c>
      <c r="I18" s="17">
        <v>11907.482</v>
      </c>
      <c r="J18" s="17">
        <v>6914.6750599999996</v>
      </c>
      <c r="K18" s="17">
        <v>9494.5460000000003</v>
      </c>
      <c r="L18" s="17">
        <v>0</v>
      </c>
      <c r="M18" s="17">
        <v>81429</v>
      </c>
      <c r="N18" s="17">
        <v>0</v>
      </c>
      <c r="O18" s="17">
        <v>147899.446</v>
      </c>
      <c r="P18" s="17">
        <v>0</v>
      </c>
      <c r="Q18" s="17">
        <f t="shared" si="2"/>
        <v>311635.25806000002</v>
      </c>
    </row>
    <row r="19" spans="1:17" ht="19.5" customHeight="1" x14ac:dyDescent="0.2">
      <c r="A19" s="12" t="s">
        <v>27</v>
      </c>
      <c r="B19" s="17">
        <v>43724.785000000003</v>
      </c>
      <c r="C19" s="17">
        <v>4250.2929999999997</v>
      </c>
      <c r="D19" s="17">
        <v>18287.012999999999</v>
      </c>
      <c r="E19" s="17">
        <v>8195.0661400000008</v>
      </c>
      <c r="F19" s="17">
        <v>15809.375</v>
      </c>
      <c r="G19" s="17">
        <v>5866.3440000000001</v>
      </c>
      <c r="H19" s="17">
        <v>183233.48339749992</v>
      </c>
      <c r="I19" s="17">
        <v>218878.94</v>
      </c>
      <c r="J19" s="17">
        <v>48209.576839999994</v>
      </c>
      <c r="K19" s="17">
        <v>31290.525000000001</v>
      </c>
      <c r="L19" s="17">
        <v>11603.027</v>
      </c>
      <c r="M19" s="17">
        <v>502340.54599999997</v>
      </c>
      <c r="N19" s="17">
        <v>26110.468000000001</v>
      </c>
      <c r="O19" s="17">
        <v>220303.76378999991</v>
      </c>
      <c r="P19" s="17">
        <v>12794.214</v>
      </c>
      <c r="Q19" s="17">
        <f t="shared" si="2"/>
        <v>1350897.4201674999</v>
      </c>
    </row>
    <row r="20" spans="1:17" ht="19.5" customHeight="1" x14ac:dyDescent="0.2">
      <c r="A20" s="48" t="s">
        <v>55</v>
      </c>
      <c r="B20" s="22">
        <f>SUM(B12:B19)</f>
        <v>227621.027</v>
      </c>
      <c r="C20" s="22">
        <f t="shared" ref="C20:P20" si="3">SUM(C12:C19)</f>
        <v>79091.975999999995</v>
      </c>
      <c r="D20" s="22">
        <f t="shared" si="3"/>
        <v>348361.66</v>
      </c>
      <c r="E20" s="22">
        <f t="shared" si="3"/>
        <v>131082.23569999999</v>
      </c>
      <c r="F20" s="22">
        <f t="shared" si="3"/>
        <v>256546.44700000001</v>
      </c>
      <c r="G20" s="22">
        <f t="shared" si="3"/>
        <v>176898.52799999999</v>
      </c>
      <c r="H20" s="22">
        <f t="shared" si="3"/>
        <v>1872813.5434573856</v>
      </c>
      <c r="I20" s="22">
        <f t="shared" si="3"/>
        <v>2374190.1989999996</v>
      </c>
      <c r="J20" s="22">
        <f t="shared" si="3"/>
        <v>435875.47056999995</v>
      </c>
      <c r="K20" s="22">
        <f t="shared" si="3"/>
        <v>305807.06199999998</v>
      </c>
      <c r="L20" s="22">
        <f t="shared" si="3"/>
        <v>91421.69200000001</v>
      </c>
      <c r="M20" s="22">
        <f t="shared" si="3"/>
        <v>1067183.3590000002</v>
      </c>
      <c r="N20" s="22">
        <f t="shared" si="3"/>
        <v>366362.84299999994</v>
      </c>
      <c r="O20" s="22">
        <f t="shared" si="3"/>
        <v>2846722.2381500001</v>
      </c>
      <c r="P20" s="22">
        <f t="shared" si="3"/>
        <v>137404.54800000001</v>
      </c>
      <c r="Q20" s="22">
        <f>SUM(Q12:Q19)</f>
        <v>10717382.828877389</v>
      </c>
    </row>
    <row r="21" spans="1:17" ht="19.5" customHeight="1" x14ac:dyDescent="0.2">
      <c r="A21" s="49" t="s">
        <v>29</v>
      </c>
      <c r="B21" s="22">
        <f t="shared" ref="B21:Q21" si="4">SUM(B20,B10)</f>
        <v>234657.62100000001</v>
      </c>
      <c r="C21" s="22">
        <f t="shared" si="4"/>
        <v>126262.03599999999</v>
      </c>
      <c r="D21" s="22">
        <f t="shared" si="4"/>
        <v>663449.745</v>
      </c>
      <c r="E21" s="22">
        <f t="shared" si="4"/>
        <v>317047.98910999997</v>
      </c>
      <c r="F21" s="22">
        <f t="shared" si="4"/>
        <v>348758.87800000003</v>
      </c>
      <c r="G21" s="22">
        <f t="shared" si="4"/>
        <v>343528.32999999996</v>
      </c>
      <c r="H21" s="22">
        <f t="shared" si="4"/>
        <v>2739832.2488824525</v>
      </c>
      <c r="I21" s="22">
        <f t="shared" si="4"/>
        <v>4217551.1369999992</v>
      </c>
      <c r="J21" s="22">
        <f t="shared" si="4"/>
        <v>1653817.1304500001</v>
      </c>
      <c r="K21" s="22">
        <f t="shared" si="4"/>
        <v>479263.24699999997</v>
      </c>
      <c r="L21" s="22">
        <f t="shared" si="4"/>
        <v>177889.46400000001</v>
      </c>
      <c r="M21" s="22">
        <f t="shared" si="4"/>
        <v>1608350.378</v>
      </c>
      <c r="N21" s="22">
        <f t="shared" si="4"/>
        <v>618570.94099999988</v>
      </c>
      <c r="O21" s="22">
        <f t="shared" si="4"/>
        <v>5129851.6462220242</v>
      </c>
      <c r="P21" s="22">
        <f t="shared" si="4"/>
        <v>178190.64500000002</v>
      </c>
      <c r="Q21" s="22">
        <f t="shared" si="4"/>
        <v>18837021.436664481</v>
      </c>
    </row>
    <row r="22" spans="1:17" ht="19.5" customHeight="1" x14ac:dyDescent="0.2"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7" ht="14.25" x14ac:dyDescent="0.2">
      <c r="A23" s="69" t="s">
        <v>70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6.28515625" bestFit="1" customWidth="1"/>
    <col min="2" max="2" width="14" customWidth="1"/>
    <col min="3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72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73</v>
      </c>
      <c r="M4" s="14" t="s">
        <v>9</v>
      </c>
      <c r="N4" s="14" t="s">
        <v>10</v>
      </c>
      <c r="O4" s="14" t="s">
        <v>11</v>
      </c>
      <c r="P4" s="47" t="s">
        <v>74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30000</v>
      </c>
      <c r="C6" s="17">
        <v>39000</v>
      </c>
      <c r="D6" s="17">
        <v>25000</v>
      </c>
      <c r="E6" s="17">
        <v>25000</v>
      </c>
      <c r="F6" s="17">
        <v>116760.997</v>
      </c>
      <c r="G6" s="17">
        <v>66868.600000000006</v>
      </c>
      <c r="H6" s="17">
        <v>79999.98</v>
      </c>
      <c r="I6" s="17">
        <v>450900</v>
      </c>
      <c r="J6" s="17">
        <v>1060127.1935099999</v>
      </c>
      <c r="K6" s="17">
        <v>87110.5</v>
      </c>
      <c r="L6" s="17">
        <v>250000</v>
      </c>
      <c r="M6" s="17">
        <v>25000</v>
      </c>
      <c r="N6" s="17">
        <v>53143.4</v>
      </c>
      <c r="O6" s="17">
        <v>41378.845000000001</v>
      </c>
      <c r="P6" s="17">
        <v>25000</v>
      </c>
      <c r="Q6" s="17">
        <f>SUM(B6:P6)</f>
        <v>2375289.5155100003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51.46</v>
      </c>
    </row>
    <row r="8" spans="1:17" ht="19.5" customHeight="1" x14ac:dyDescent="0.2">
      <c r="A8" s="11" t="s">
        <v>16</v>
      </c>
      <c r="B8" s="17">
        <v>0</v>
      </c>
      <c r="C8" s="17">
        <v>5812.6120000000001</v>
      </c>
      <c r="D8" s="17">
        <v>255483.255</v>
      </c>
      <c r="E8" s="17">
        <v>122546.745</v>
      </c>
      <c r="F8" s="17">
        <v>-25111.239000000001</v>
      </c>
      <c r="G8" s="17">
        <v>65574.595000000001</v>
      </c>
      <c r="H8" s="17">
        <v>627165.77903747698</v>
      </c>
      <c r="I8" s="17">
        <v>1020536.464</v>
      </c>
      <c r="J8" s="17">
        <v>88366.367809999996</v>
      </c>
      <c r="K8" s="17">
        <v>34083.618999999999</v>
      </c>
      <c r="L8" s="17">
        <v>-182183.94500000001</v>
      </c>
      <c r="M8" s="17">
        <v>7667.3850000000002</v>
      </c>
      <c r="N8" s="17">
        <v>122355.33664298696</v>
      </c>
      <c r="O8" s="17">
        <v>1730616.0246599994</v>
      </c>
      <c r="P8" s="17">
        <v>8161.1419999999998</v>
      </c>
      <c r="Q8" s="17">
        <f t="shared" si="0"/>
        <v>3881074.1411504634</v>
      </c>
    </row>
    <row r="9" spans="1:17" ht="19.5" customHeight="1" x14ac:dyDescent="0.2">
      <c r="A9" s="12" t="s">
        <v>17</v>
      </c>
      <c r="B9" s="17">
        <v>-47997.114000000001</v>
      </c>
      <c r="C9" s="17">
        <v>124.723</v>
      </c>
      <c r="D9" s="17">
        <v>6488.6540000000005</v>
      </c>
      <c r="E9" s="17">
        <v>43672.714999999997</v>
      </c>
      <c r="F9" s="17">
        <v>0</v>
      </c>
      <c r="G9" s="17">
        <v>33356.68</v>
      </c>
      <c r="H9" s="17">
        <v>89017.491767948348</v>
      </c>
      <c r="I9" s="17">
        <v>355760.152</v>
      </c>
      <c r="J9" s="17">
        <v>0</v>
      </c>
      <c r="K9" s="17">
        <v>33877.694000000003</v>
      </c>
      <c r="L9" s="17">
        <v>0</v>
      </c>
      <c r="M9" s="17">
        <v>518482.38799999998</v>
      </c>
      <c r="N9" s="17">
        <v>63471.920302687169</v>
      </c>
      <c r="O9" s="17">
        <v>473374.783</v>
      </c>
      <c r="P9" s="17">
        <v>2168.1170000000002</v>
      </c>
      <c r="Q9" s="17">
        <f t="shared" si="0"/>
        <v>1571798.2040706356</v>
      </c>
    </row>
    <row r="10" spans="1:17" ht="19.5" customHeight="1" x14ac:dyDescent="0.2">
      <c r="A10" s="48" t="s">
        <v>50</v>
      </c>
      <c r="B10" s="22">
        <f>SUM(B6:B9)</f>
        <v>-17997.114000000001</v>
      </c>
      <c r="C10" s="22">
        <f t="shared" ref="C10:P10" si="1">SUM(C6:C9)</f>
        <v>44937.334999999999</v>
      </c>
      <c r="D10" s="22">
        <f t="shared" si="1"/>
        <v>286971.90899999999</v>
      </c>
      <c r="E10" s="22">
        <f t="shared" si="1"/>
        <v>191219.46</v>
      </c>
      <c r="F10" s="22">
        <f t="shared" si="1"/>
        <v>91649.758000000002</v>
      </c>
      <c r="G10" s="22">
        <f t="shared" si="1"/>
        <v>165851.33500000002</v>
      </c>
      <c r="H10" s="22">
        <f t="shared" si="1"/>
        <v>796183.25080542534</v>
      </c>
      <c r="I10" s="22">
        <f t="shared" si="1"/>
        <v>1827196.6160000002</v>
      </c>
      <c r="J10" s="22">
        <f t="shared" si="1"/>
        <v>1148493.5613199999</v>
      </c>
      <c r="K10" s="22">
        <f t="shared" si="1"/>
        <v>155071.81300000002</v>
      </c>
      <c r="L10" s="22">
        <f t="shared" si="1"/>
        <v>67816.054999999993</v>
      </c>
      <c r="M10" s="22">
        <f t="shared" si="1"/>
        <v>551149.77299999993</v>
      </c>
      <c r="N10" s="22">
        <f t="shared" si="1"/>
        <v>238970.65694567416</v>
      </c>
      <c r="O10" s="22">
        <f t="shared" si="1"/>
        <v>2245369.6526599992</v>
      </c>
      <c r="P10" s="22">
        <f t="shared" si="1"/>
        <v>35329.258999999998</v>
      </c>
      <c r="Q10" s="22">
        <f>SUM(Q6:Q9)</f>
        <v>7828213.3207310997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145297.74400000001</v>
      </c>
      <c r="C12" s="17">
        <v>17407.816999999999</v>
      </c>
      <c r="D12" s="17">
        <v>100068.61199999999</v>
      </c>
      <c r="E12" s="17">
        <v>26185.993999999999</v>
      </c>
      <c r="F12" s="17">
        <v>139083.69099999999</v>
      </c>
      <c r="G12" s="17">
        <v>87829.645000000004</v>
      </c>
      <c r="H12" s="17">
        <v>361179.09427756455</v>
      </c>
      <c r="I12" s="17">
        <v>893103.11399999994</v>
      </c>
      <c r="J12" s="17">
        <v>156879.38140000001</v>
      </c>
      <c r="K12" s="17">
        <v>164196.05600000001</v>
      </c>
      <c r="L12" s="17">
        <v>38696.607000000004</v>
      </c>
      <c r="M12" s="17">
        <v>0</v>
      </c>
      <c r="N12" s="17">
        <v>44286.7</v>
      </c>
      <c r="O12" s="17">
        <v>1118583.9709999999</v>
      </c>
      <c r="P12" s="17">
        <v>42120.086000000003</v>
      </c>
      <c r="Q12" s="17">
        <f>SUM(B12:P12)</f>
        <v>3334918.5126775648</v>
      </c>
    </row>
    <row r="13" spans="1:17" ht="19.5" customHeight="1" x14ac:dyDescent="0.2">
      <c r="A13" s="11" t="s">
        <v>21</v>
      </c>
      <c r="B13" s="17">
        <v>23215.251</v>
      </c>
      <c r="C13" s="17">
        <v>21875.036</v>
      </c>
      <c r="D13" s="17">
        <v>223931.76699999999</v>
      </c>
      <c r="E13" s="17">
        <v>75633.044999999998</v>
      </c>
      <c r="F13" s="17">
        <v>52865.194000000003</v>
      </c>
      <c r="G13" s="17">
        <v>74118.857999999993</v>
      </c>
      <c r="H13" s="17">
        <v>693805.23057228734</v>
      </c>
      <c r="I13" s="17">
        <v>1076228.811</v>
      </c>
      <c r="J13" s="17">
        <v>142040.94873</v>
      </c>
      <c r="K13" s="17">
        <v>58999.285000000003</v>
      </c>
      <c r="L13" s="17">
        <v>27544.989000000001</v>
      </c>
      <c r="M13" s="17">
        <v>425639.99900000001</v>
      </c>
      <c r="N13" s="17">
        <v>275651.39500000002</v>
      </c>
      <c r="O13" s="17">
        <v>902829.78957000002</v>
      </c>
      <c r="P13" s="17">
        <v>18680.217000000001</v>
      </c>
      <c r="Q13" s="17">
        <f t="shared" ref="Q13:Q19" si="2">SUM(B13:P13)</f>
        <v>4093059.8158722874</v>
      </c>
    </row>
    <row r="14" spans="1:17" ht="19.5" customHeight="1" x14ac:dyDescent="0.2">
      <c r="A14" s="11" t="s">
        <v>51</v>
      </c>
      <c r="B14" s="17">
        <v>4504.2150000000001</v>
      </c>
      <c r="C14" s="17">
        <v>19652.888999999999</v>
      </c>
      <c r="D14" s="17">
        <v>2769.3609999999999</v>
      </c>
      <c r="E14" s="17">
        <v>928.34</v>
      </c>
      <c r="F14" s="17">
        <v>14931.664000000001</v>
      </c>
      <c r="G14" s="17">
        <v>0</v>
      </c>
      <c r="H14" s="17">
        <v>111827.20234276871</v>
      </c>
      <c r="I14" s="17">
        <v>71703.360000000001</v>
      </c>
      <c r="J14" s="17">
        <v>16458.902330000001</v>
      </c>
      <c r="K14" s="17">
        <v>2106.7429999999999</v>
      </c>
      <c r="L14" s="17">
        <v>5794.8010000000004</v>
      </c>
      <c r="M14" s="17">
        <v>131398.905</v>
      </c>
      <c r="N14" s="17">
        <v>18815.705999999998</v>
      </c>
      <c r="O14" s="17">
        <v>73372.584729999988</v>
      </c>
      <c r="P14" s="17">
        <v>60334.832999999999</v>
      </c>
      <c r="Q14" s="17">
        <f t="shared" si="2"/>
        <v>534599.50640276866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245.04599999999999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245.04599999999999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32.994999999999997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5566.0330000000004</v>
      </c>
      <c r="L16" s="17">
        <v>0</v>
      </c>
      <c r="M16" s="17">
        <v>6030.2740000000003</v>
      </c>
      <c r="N16" s="17">
        <v>0</v>
      </c>
      <c r="O16" s="17">
        <v>0</v>
      </c>
      <c r="P16" s="17">
        <v>0</v>
      </c>
      <c r="Q16" s="17">
        <f t="shared" si="2"/>
        <v>11629.302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0</v>
      </c>
      <c r="E17" s="17">
        <v>0</v>
      </c>
      <c r="F17" s="17">
        <v>1298.5219999999999</v>
      </c>
      <c r="G17" s="17">
        <v>0</v>
      </c>
      <c r="H17" s="17">
        <v>0</v>
      </c>
      <c r="I17" s="17">
        <v>300000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125029.72038</v>
      </c>
      <c r="P17" s="17">
        <v>0</v>
      </c>
      <c r="Q17" s="17">
        <f t="shared" si="2"/>
        <v>426328.24238000001</v>
      </c>
    </row>
    <row r="18" spans="1:17" ht="19.5" customHeight="1" x14ac:dyDescent="0.2">
      <c r="A18" s="11" t="s">
        <v>54</v>
      </c>
      <c r="B18" s="17">
        <v>877</v>
      </c>
      <c r="C18" s="17">
        <v>243.858</v>
      </c>
      <c r="D18" s="17">
        <v>10097.9</v>
      </c>
      <c r="E18" s="17">
        <v>3105.1379999999999</v>
      </c>
      <c r="F18" s="17">
        <v>1748.164</v>
      </c>
      <c r="G18" s="17">
        <v>18433.968000000001</v>
      </c>
      <c r="H18" s="17">
        <v>7070.3540000000003</v>
      </c>
      <c r="I18" s="17">
        <v>11761.21</v>
      </c>
      <c r="J18" s="17">
        <v>6145.5211300000001</v>
      </c>
      <c r="K18" s="17">
        <v>9386.0740000000005</v>
      </c>
      <c r="L18" s="17">
        <v>0</v>
      </c>
      <c r="M18" s="17">
        <v>59794</v>
      </c>
      <c r="N18" s="17">
        <v>0</v>
      </c>
      <c r="O18" s="17">
        <v>187032.38800000001</v>
      </c>
      <c r="P18" s="17">
        <v>0</v>
      </c>
      <c r="Q18" s="17">
        <f t="shared" si="2"/>
        <v>315695.57513000001</v>
      </c>
    </row>
    <row r="19" spans="1:17" ht="19.5" customHeight="1" x14ac:dyDescent="0.2">
      <c r="A19" s="12" t="s">
        <v>27</v>
      </c>
      <c r="B19" s="17">
        <v>38215.542999999998</v>
      </c>
      <c r="C19" s="17">
        <v>4918.3789999999999</v>
      </c>
      <c r="D19" s="17">
        <v>14139.885</v>
      </c>
      <c r="E19" s="17">
        <v>12426.154</v>
      </c>
      <c r="F19" s="17">
        <v>17326.437999999998</v>
      </c>
      <c r="G19" s="17">
        <v>11413.602999999999</v>
      </c>
      <c r="H19" s="17">
        <v>87132.847677000012</v>
      </c>
      <c r="I19" s="17">
        <v>196886.326</v>
      </c>
      <c r="J19" s="17">
        <v>51549.375189999999</v>
      </c>
      <c r="K19" s="17">
        <v>25126.164000000001</v>
      </c>
      <c r="L19" s="17">
        <v>10817.425999999999</v>
      </c>
      <c r="M19" s="17">
        <v>465697.04100000003</v>
      </c>
      <c r="N19" s="17">
        <v>21744.346093298111</v>
      </c>
      <c r="O19" s="17">
        <v>206925.05316999994</v>
      </c>
      <c r="P19" s="17">
        <v>10553.507</v>
      </c>
      <c r="Q19" s="17">
        <f t="shared" si="2"/>
        <v>1174872.0881302981</v>
      </c>
    </row>
    <row r="20" spans="1:17" ht="19.5" customHeight="1" x14ac:dyDescent="0.2">
      <c r="A20" s="48" t="s">
        <v>55</v>
      </c>
      <c r="B20" s="22">
        <f>SUM(B12:B19)</f>
        <v>212109.753</v>
      </c>
      <c r="C20" s="22">
        <f t="shared" ref="C20:P20" si="3">SUM(C12:C19)</f>
        <v>64097.978999999999</v>
      </c>
      <c r="D20" s="22">
        <f t="shared" si="3"/>
        <v>351040.51999999996</v>
      </c>
      <c r="E20" s="22">
        <f t="shared" si="3"/>
        <v>118278.67099999999</v>
      </c>
      <c r="F20" s="22">
        <f t="shared" si="3"/>
        <v>227253.67299999998</v>
      </c>
      <c r="G20" s="22">
        <f t="shared" si="3"/>
        <v>191796.07399999999</v>
      </c>
      <c r="H20" s="22">
        <f t="shared" si="3"/>
        <v>1261259.7748696208</v>
      </c>
      <c r="I20" s="22">
        <f t="shared" si="3"/>
        <v>2549682.821</v>
      </c>
      <c r="J20" s="22">
        <f t="shared" si="3"/>
        <v>373074.12878000003</v>
      </c>
      <c r="K20" s="22">
        <f t="shared" si="3"/>
        <v>265380.35499999998</v>
      </c>
      <c r="L20" s="22">
        <f t="shared" si="3"/>
        <v>82853.823000000004</v>
      </c>
      <c r="M20" s="22">
        <f t="shared" si="3"/>
        <v>1088560.219</v>
      </c>
      <c r="N20" s="22">
        <f t="shared" si="3"/>
        <v>360498.14709329815</v>
      </c>
      <c r="O20" s="22">
        <f t="shared" si="3"/>
        <v>2613773.5068499995</v>
      </c>
      <c r="P20" s="22">
        <f t="shared" si="3"/>
        <v>131688.64300000001</v>
      </c>
      <c r="Q20" s="22">
        <f>SUM(Q12:Q19)</f>
        <v>9891348.0885929205</v>
      </c>
    </row>
    <row r="21" spans="1:17" ht="19.5" customHeight="1" x14ac:dyDescent="0.2">
      <c r="A21" s="49" t="s">
        <v>29</v>
      </c>
      <c r="B21" s="22">
        <f t="shared" ref="B21:Q21" si="4">SUM(B20,B10)</f>
        <v>194112.639</v>
      </c>
      <c r="C21" s="22">
        <f t="shared" si="4"/>
        <v>109035.314</v>
      </c>
      <c r="D21" s="22">
        <f t="shared" si="4"/>
        <v>638012.429</v>
      </c>
      <c r="E21" s="22">
        <f t="shared" si="4"/>
        <v>309498.13099999999</v>
      </c>
      <c r="F21" s="22">
        <f t="shared" si="4"/>
        <v>318903.43099999998</v>
      </c>
      <c r="G21" s="22">
        <f t="shared" si="4"/>
        <v>357647.40899999999</v>
      </c>
      <c r="H21" s="22">
        <f t="shared" si="4"/>
        <v>2057443.0256750463</v>
      </c>
      <c r="I21" s="22">
        <f t="shared" si="4"/>
        <v>4376879.4369999999</v>
      </c>
      <c r="J21" s="22">
        <f t="shared" si="4"/>
        <v>1521567.6900999998</v>
      </c>
      <c r="K21" s="22">
        <f t="shared" si="4"/>
        <v>420452.16800000001</v>
      </c>
      <c r="L21" s="22">
        <f t="shared" si="4"/>
        <v>150669.878</v>
      </c>
      <c r="M21" s="22">
        <f t="shared" si="4"/>
        <v>1639709.9920000001</v>
      </c>
      <c r="N21" s="22">
        <f t="shared" si="4"/>
        <v>599468.80403897236</v>
      </c>
      <c r="O21" s="22">
        <f t="shared" si="4"/>
        <v>4859143.1595099987</v>
      </c>
      <c r="P21" s="22">
        <f t="shared" si="4"/>
        <v>167017.902</v>
      </c>
      <c r="Q21" s="22">
        <f t="shared" si="4"/>
        <v>17719561.40932402</v>
      </c>
    </row>
    <row r="22" spans="1:17" ht="14.25" x14ac:dyDescent="0.2">
      <c r="A22" s="68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4.25" x14ac:dyDescent="0.2">
      <c r="A23" s="69" t="s">
        <v>70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7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4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6.28515625" bestFit="1" customWidth="1"/>
    <col min="2" max="3" width="12.5703125" customWidth="1"/>
    <col min="4" max="4" width="13.42578125" bestFit="1" customWidth="1"/>
    <col min="5" max="5" width="12.5703125" customWidth="1"/>
    <col min="6" max="6" width="13.42578125" bestFit="1" customWidth="1"/>
    <col min="7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66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76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67</v>
      </c>
      <c r="M4" s="14" t="s">
        <v>9</v>
      </c>
      <c r="N4" s="14" t="s">
        <v>10</v>
      </c>
      <c r="O4" s="14" t="s">
        <v>11</v>
      </c>
      <c r="P4" s="47" t="s">
        <v>68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30000</v>
      </c>
      <c r="C6" s="17">
        <v>39000</v>
      </c>
      <c r="D6" s="17">
        <v>25000</v>
      </c>
      <c r="E6" s="17">
        <v>25000</v>
      </c>
      <c r="F6" s="17">
        <v>116760.99649999999</v>
      </c>
      <c r="G6" s="17">
        <v>66868.600000000006</v>
      </c>
      <c r="H6" s="17">
        <v>79999.98</v>
      </c>
      <c r="I6" s="17">
        <v>450900</v>
      </c>
      <c r="J6" s="17">
        <v>945219.11074999999</v>
      </c>
      <c r="K6" s="17">
        <v>87110.5</v>
      </c>
      <c r="L6" s="17">
        <v>200000</v>
      </c>
      <c r="M6" s="17">
        <v>25000</v>
      </c>
      <c r="N6" s="17">
        <v>53143.4</v>
      </c>
      <c r="O6" s="17">
        <v>41378.845000000001</v>
      </c>
      <c r="P6" s="17">
        <v>25000</v>
      </c>
      <c r="Q6" s="17">
        <f>SUM(B6:P6)</f>
        <v>2210381.4322500001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f t="shared" ref="Q7:Q9" si="0">SUM(B7:P7)</f>
        <v>51.46</v>
      </c>
    </row>
    <row r="8" spans="1:17" ht="19.5" customHeight="1" x14ac:dyDescent="0.2">
      <c r="A8" s="11" t="s">
        <v>16</v>
      </c>
      <c r="B8" s="17">
        <v>0</v>
      </c>
      <c r="C8" s="17">
        <v>2077.6019115187796</v>
      </c>
      <c r="D8" s="17">
        <v>226940.405</v>
      </c>
      <c r="E8" s="17">
        <v>122537.54357999997</v>
      </c>
      <c r="F8" s="17">
        <v>-32650.396830000031</v>
      </c>
      <c r="G8" s="17">
        <v>64988.322</v>
      </c>
      <c r="H8" s="17">
        <v>555628.69046696986</v>
      </c>
      <c r="I8" s="17">
        <v>0</v>
      </c>
      <c r="J8" s="17">
        <v>92613.392689999993</v>
      </c>
      <c r="K8" s="17">
        <v>19058.183000000001</v>
      </c>
      <c r="L8" s="17">
        <v>-113255.80100000001</v>
      </c>
      <c r="M8" s="17">
        <v>12996.513999999999</v>
      </c>
      <c r="N8" s="17">
        <v>114133.681</v>
      </c>
      <c r="O8" s="17">
        <v>1619522.7762472057</v>
      </c>
      <c r="P8" s="17">
        <v>5428.7403509129199</v>
      </c>
      <c r="Q8" s="17">
        <f t="shared" si="0"/>
        <v>2690019.6524166069</v>
      </c>
    </row>
    <row r="9" spans="1:17" ht="19.5" customHeight="1" x14ac:dyDescent="0.2">
      <c r="A9" s="12" t="s">
        <v>17</v>
      </c>
      <c r="B9" s="20">
        <v>-56065.222000000002</v>
      </c>
      <c r="C9" s="20">
        <v>0</v>
      </c>
      <c r="D9" s="20">
        <v>2339.5210000000002</v>
      </c>
      <c r="E9" s="20">
        <v>45231.434580000001</v>
      </c>
      <c r="F9" s="20">
        <v>0</v>
      </c>
      <c r="G9" s="20">
        <v>29544.180189999999</v>
      </c>
      <c r="H9" s="20">
        <v>31757.541000000001</v>
      </c>
      <c r="I9" s="20">
        <v>1578980.2450000001</v>
      </c>
      <c r="J9" s="20">
        <v>0</v>
      </c>
      <c r="K9" s="20">
        <v>25889.873</v>
      </c>
      <c r="L9" s="20">
        <v>0</v>
      </c>
      <c r="M9" s="20">
        <v>509235.61800000002</v>
      </c>
      <c r="N9" s="20">
        <v>51238.298999999999</v>
      </c>
      <c r="O9" s="20">
        <v>382532.78200000001</v>
      </c>
      <c r="P9" s="20">
        <v>-490.24200000000002</v>
      </c>
      <c r="Q9" s="17">
        <f t="shared" si="0"/>
        <v>2600194.0297700004</v>
      </c>
    </row>
    <row r="10" spans="1:17" ht="19.5" customHeight="1" x14ac:dyDescent="0.2">
      <c r="A10" s="48" t="s">
        <v>50</v>
      </c>
      <c r="B10" s="22">
        <f>SUM(B6:B9)</f>
        <v>-26065.222000000002</v>
      </c>
      <c r="C10" s="22">
        <f t="shared" ref="C10:P10" si="1">SUM(C6:C9)</f>
        <v>41077.601911518781</v>
      </c>
      <c r="D10" s="22">
        <f t="shared" si="1"/>
        <v>254279.92600000001</v>
      </c>
      <c r="E10" s="22">
        <f t="shared" si="1"/>
        <v>192768.97815999997</v>
      </c>
      <c r="F10" s="22">
        <f t="shared" si="1"/>
        <v>84110.599669999967</v>
      </c>
      <c r="G10" s="22">
        <f t="shared" si="1"/>
        <v>161452.56219000003</v>
      </c>
      <c r="H10" s="22">
        <f t="shared" si="1"/>
        <v>667386.21146696981</v>
      </c>
      <c r="I10" s="22">
        <f t="shared" si="1"/>
        <v>2029880.2450000001</v>
      </c>
      <c r="J10" s="22">
        <f t="shared" si="1"/>
        <v>1037832.50344</v>
      </c>
      <c r="K10" s="22">
        <f t="shared" si="1"/>
        <v>132058.55600000001</v>
      </c>
      <c r="L10" s="22">
        <f t="shared" si="1"/>
        <v>86744.198999999993</v>
      </c>
      <c r="M10" s="22">
        <f t="shared" si="1"/>
        <v>547232.13199999998</v>
      </c>
      <c r="N10" s="22">
        <f t="shared" si="1"/>
        <v>218515.38</v>
      </c>
      <c r="O10" s="22">
        <f t="shared" si="1"/>
        <v>2043434.4032472055</v>
      </c>
      <c r="P10" s="22">
        <f t="shared" si="1"/>
        <v>29938.498350912923</v>
      </c>
      <c r="Q10" s="22">
        <f>SUM(Q6:Q9)</f>
        <v>7500646.5744366068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>
        <v>163744.67000000001</v>
      </c>
      <c r="C12" s="17">
        <v>18846.069</v>
      </c>
      <c r="D12" s="17">
        <v>99065.338000000003</v>
      </c>
      <c r="E12" s="17">
        <v>28358.1116</v>
      </c>
      <c r="F12" s="17">
        <v>123729.784</v>
      </c>
      <c r="G12" s="17">
        <v>86979.634459127847</v>
      </c>
      <c r="H12" s="17">
        <v>304400.30715999991</v>
      </c>
      <c r="I12" s="17">
        <v>788532.70600000001</v>
      </c>
      <c r="J12" s="17">
        <v>151271.22934999998</v>
      </c>
      <c r="K12" s="17">
        <v>146293.76699999999</v>
      </c>
      <c r="L12" s="17">
        <v>24897.445</v>
      </c>
      <c r="M12" s="17">
        <v>0</v>
      </c>
      <c r="N12" s="17">
        <v>43203.531999999999</v>
      </c>
      <c r="O12" s="17">
        <v>1004888.442</v>
      </c>
      <c r="P12" s="17">
        <v>34751.491000000002</v>
      </c>
      <c r="Q12" s="17">
        <f>SUM(B12:P12)</f>
        <v>3018962.5265691276</v>
      </c>
    </row>
    <row r="13" spans="1:17" ht="19.5" customHeight="1" x14ac:dyDescent="0.2">
      <c r="A13" s="11" t="s">
        <v>21</v>
      </c>
      <c r="B13" s="17">
        <v>19975.712</v>
      </c>
      <c r="C13" s="17">
        <v>32616.975999999999</v>
      </c>
      <c r="D13" s="17">
        <v>186677.565</v>
      </c>
      <c r="E13" s="17">
        <v>63523.036779999995</v>
      </c>
      <c r="F13" s="17">
        <v>69760.497889999999</v>
      </c>
      <c r="G13" s="17">
        <v>73556.035729999989</v>
      </c>
      <c r="H13" s="17">
        <v>685807.26302999991</v>
      </c>
      <c r="I13" s="17">
        <v>977711.84299000003</v>
      </c>
      <c r="J13" s="17">
        <v>160821.64656999998</v>
      </c>
      <c r="K13" s="17">
        <v>55769.754999999997</v>
      </c>
      <c r="L13" s="17">
        <v>12585.924000000001</v>
      </c>
      <c r="M13" s="17">
        <v>390542.02399999998</v>
      </c>
      <c r="N13" s="17">
        <v>270176.73700000002</v>
      </c>
      <c r="O13" s="17">
        <v>769620.70299999998</v>
      </c>
      <c r="P13" s="17">
        <v>8299.6669999999995</v>
      </c>
      <c r="Q13" s="17">
        <f t="shared" ref="Q13:Q19" si="2">SUM(B13:P13)</f>
        <v>3777445.3859899999</v>
      </c>
    </row>
    <row r="14" spans="1:17" ht="19.5" customHeight="1" x14ac:dyDescent="0.2">
      <c r="A14" s="11" t="s">
        <v>51</v>
      </c>
      <c r="B14" s="17">
        <v>2082.4940000000001</v>
      </c>
      <c r="C14" s="17">
        <v>35049.112679999998</v>
      </c>
      <c r="D14" s="17">
        <v>2050.402</v>
      </c>
      <c r="E14" s="17">
        <v>408.71274</v>
      </c>
      <c r="F14" s="17">
        <v>12820.327449999999</v>
      </c>
      <c r="G14" s="17">
        <v>0</v>
      </c>
      <c r="H14" s="17">
        <v>96033.736805750013</v>
      </c>
      <c r="I14" s="17">
        <v>30453.830269999999</v>
      </c>
      <c r="J14" s="17">
        <v>15529.961650000001</v>
      </c>
      <c r="K14" s="17">
        <v>837.22400000000005</v>
      </c>
      <c r="L14" s="17">
        <v>4762.4040000000005</v>
      </c>
      <c r="M14" s="17">
        <v>126951.37</v>
      </c>
      <c r="N14" s="17">
        <v>0</v>
      </c>
      <c r="O14" s="17">
        <v>71727.418000000005</v>
      </c>
      <c r="P14" s="17">
        <v>26801.287</v>
      </c>
      <c r="Q14" s="17">
        <f t="shared" si="2"/>
        <v>425508.28059575002</v>
      </c>
    </row>
    <row r="15" spans="1:17" ht="19.5" customHeight="1" x14ac:dyDescent="0.2">
      <c r="A15" s="11" t="s">
        <v>52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245.04599999999999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2"/>
        <v>245.04599999999999</v>
      </c>
    </row>
    <row r="16" spans="1:17" ht="19.5" customHeight="1" x14ac:dyDescent="0.2">
      <c r="A16" s="11" t="s">
        <v>53</v>
      </c>
      <c r="B16" s="17">
        <v>0</v>
      </c>
      <c r="C16" s="17">
        <v>0</v>
      </c>
      <c r="D16" s="17">
        <v>37.994999999999997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4285.7719999999999</v>
      </c>
      <c r="L16" s="17">
        <v>0</v>
      </c>
      <c r="M16" s="17">
        <v>31706.258999999998</v>
      </c>
      <c r="N16" s="17">
        <v>0</v>
      </c>
      <c r="O16" s="17">
        <v>0</v>
      </c>
      <c r="P16" s="17">
        <v>0</v>
      </c>
      <c r="Q16" s="17">
        <f t="shared" si="2"/>
        <v>36030.025999999998</v>
      </c>
    </row>
    <row r="17" spans="1:17" ht="19.5" customHeight="1" x14ac:dyDescent="0.2">
      <c r="A17" s="11" t="s">
        <v>25</v>
      </c>
      <c r="B17" s="17">
        <v>0</v>
      </c>
      <c r="C17" s="17">
        <v>0</v>
      </c>
      <c r="D17" s="17">
        <v>114.071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260.94121000000001</v>
      </c>
      <c r="P17" s="17">
        <v>0</v>
      </c>
      <c r="Q17" s="17">
        <f t="shared" si="2"/>
        <v>375.01220999999998</v>
      </c>
    </row>
    <row r="18" spans="1:17" ht="19.5" customHeight="1" x14ac:dyDescent="0.2">
      <c r="A18" s="11" t="s">
        <v>54</v>
      </c>
      <c r="B18" s="17">
        <v>337</v>
      </c>
      <c r="C18" s="17">
        <v>0</v>
      </c>
      <c r="D18" s="17">
        <v>8662</v>
      </c>
      <c r="E18" s="17">
        <v>2899.8065699999997</v>
      </c>
      <c r="F18" s="17">
        <v>1385.9369999999999</v>
      </c>
      <c r="G18" s="17">
        <v>17071.57</v>
      </c>
      <c r="H18" s="17">
        <v>5077.7</v>
      </c>
      <c r="I18" s="17">
        <v>8787.9118200000012</v>
      </c>
      <c r="J18" s="17">
        <v>7203.4364500000001</v>
      </c>
      <c r="K18" s="17">
        <v>8325.3310000000001</v>
      </c>
      <c r="L18" s="17">
        <v>0</v>
      </c>
      <c r="M18" s="17">
        <v>44864</v>
      </c>
      <c r="N18" s="17">
        <v>6125.6390000000001</v>
      </c>
      <c r="O18" s="17">
        <v>129530.735</v>
      </c>
      <c r="P18" s="17">
        <v>0</v>
      </c>
      <c r="Q18" s="17">
        <f t="shared" si="2"/>
        <v>240271.06683999998</v>
      </c>
    </row>
    <row r="19" spans="1:17" ht="19.5" customHeight="1" x14ac:dyDescent="0.2">
      <c r="A19" s="12" t="s">
        <v>27</v>
      </c>
      <c r="B19" s="20">
        <v>18559.374</v>
      </c>
      <c r="C19" s="20">
        <v>4446.6918899496304</v>
      </c>
      <c r="D19" s="20">
        <v>14597.656000000001</v>
      </c>
      <c r="E19" s="20">
        <v>9708.6382599999997</v>
      </c>
      <c r="F19" s="20">
        <v>18871.940780000001</v>
      </c>
      <c r="G19" s="20">
        <v>11408.64302</v>
      </c>
      <c r="H19" s="20">
        <v>61370.143626279991</v>
      </c>
      <c r="I19" s="20">
        <v>181726.535</v>
      </c>
      <c r="J19" s="20">
        <v>42063.442507000014</v>
      </c>
      <c r="K19" s="20">
        <v>25428.870999999999</v>
      </c>
      <c r="L19" s="20">
        <v>10412.674999999999</v>
      </c>
      <c r="M19" s="20">
        <v>500604.81613500009</v>
      </c>
      <c r="N19" s="20">
        <v>34898.088000000003</v>
      </c>
      <c r="O19" s="20">
        <v>154255.27499999999</v>
      </c>
      <c r="P19" s="20">
        <v>11200.596</v>
      </c>
      <c r="Q19" s="17">
        <f t="shared" si="2"/>
        <v>1099553.3862182295</v>
      </c>
    </row>
    <row r="20" spans="1:17" ht="19.5" customHeight="1" x14ac:dyDescent="0.2">
      <c r="A20" s="48" t="s">
        <v>55</v>
      </c>
      <c r="B20" s="22">
        <f>SUM(B12:B19)</f>
        <v>204699.25000000003</v>
      </c>
      <c r="C20" s="22">
        <f t="shared" ref="C20:P20" si="3">SUM(C12:C19)</f>
        <v>90958.849569949642</v>
      </c>
      <c r="D20" s="22">
        <f t="shared" si="3"/>
        <v>311205.027</v>
      </c>
      <c r="E20" s="22">
        <f t="shared" si="3"/>
        <v>104898.30595000001</v>
      </c>
      <c r="F20" s="22">
        <f t="shared" si="3"/>
        <v>226568.48712000001</v>
      </c>
      <c r="G20" s="22">
        <f t="shared" si="3"/>
        <v>189015.88320912785</v>
      </c>
      <c r="H20" s="22">
        <f t="shared" si="3"/>
        <v>1152934.1966220299</v>
      </c>
      <c r="I20" s="22">
        <f t="shared" si="3"/>
        <v>1987212.82608</v>
      </c>
      <c r="J20" s="22">
        <f t="shared" si="3"/>
        <v>376889.71652699995</v>
      </c>
      <c r="K20" s="22">
        <f t="shared" si="3"/>
        <v>240940.71999999997</v>
      </c>
      <c r="L20" s="22">
        <f t="shared" si="3"/>
        <v>52658.448000000004</v>
      </c>
      <c r="M20" s="22">
        <f t="shared" si="3"/>
        <v>1094668.4691349999</v>
      </c>
      <c r="N20" s="22">
        <f t="shared" si="3"/>
        <v>354403.99600000004</v>
      </c>
      <c r="O20" s="22">
        <f t="shared" si="3"/>
        <v>2130283.5142100002</v>
      </c>
      <c r="P20" s="22">
        <f t="shared" si="3"/>
        <v>81053.041000000012</v>
      </c>
      <c r="Q20" s="22">
        <f>SUM(Q12:Q19)</f>
        <v>8598390.7304231059</v>
      </c>
    </row>
    <row r="21" spans="1:17" ht="19.5" customHeight="1" x14ac:dyDescent="0.2">
      <c r="A21" s="49" t="s">
        <v>29</v>
      </c>
      <c r="B21" s="22">
        <f t="shared" ref="B21:Q21" si="4">SUM(B20,B10)</f>
        <v>178634.02800000002</v>
      </c>
      <c r="C21" s="22">
        <f t="shared" si="4"/>
        <v>132036.45148146842</v>
      </c>
      <c r="D21" s="22">
        <f t="shared" si="4"/>
        <v>565484.95299999998</v>
      </c>
      <c r="E21" s="22">
        <f t="shared" si="4"/>
        <v>297667.28411000001</v>
      </c>
      <c r="F21" s="22">
        <f t="shared" si="4"/>
        <v>310679.08678999997</v>
      </c>
      <c r="G21" s="22">
        <f t="shared" si="4"/>
        <v>350468.4453991279</v>
      </c>
      <c r="H21" s="22">
        <f t="shared" si="4"/>
        <v>1820320.4080889998</v>
      </c>
      <c r="I21" s="22">
        <f t="shared" si="4"/>
        <v>4017093.0710800001</v>
      </c>
      <c r="J21" s="22">
        <f t="shared" si="4"/>
        <v>1414722.219967</v>
      </c>
      <c r="K21" s="22">
        <f t="shared" si="4"/>
        <v>372999.27599999995</v>
      </c>
      <c r="L21" s="22">
        <f t="shared" si="4"/>
        <v>139402.647</v>
      </c>
      <c r="M21" s="22">
        <f t="shared" si="4"/>
        <v>1641900.6011349999</v>
      </c>
      <c r="N21" s="22">
        <f t="shared" si="4"/>
        <v>572919.37600000005</v>
      </c>
      <c r="O21" s="22">
        <f t="shared" si="4"/>
        <v>4173717.9174572057</v>
      </c>
      <c r="P21" s="22">
        <f t="shared" si="4"/>
        <v>110991.53935091294</v>
      </c>
      <c r="Q21" s="22">
        <f t="shared" si="4"/>
        <v>16099037.304859713</v>
      </c>
    </row>
    <row r="22" spans="1:17" ht="14.25" x14ac:dyDescent="0.2">
      <c r="A22" s="68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4.25" x14ac:dyDescent="0.2">
      <c r="A23" s="69" t="s">
        <v>70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A3" sqref="A3:Q3"/>
    </sheetView>
  </sheetViews>
  <sheetFormatPr defaultRowHeight="12.75" x14ac:dyDescent="0.2"/>
  <cols>
    <col min="1" max="1" width="46.28515625" bestFit="1" customWidth="1"/>
    <col min="2" max="7" width="12.5703125" customWidth="1"/>
    <col min="8" max="10" width="14.85546875" customWidth="1"/>
    <col min="11" max="11" width="12.5703125" bestFit="1" customWidth="1"/>
    <col min="12" max="12" width="11.42578125" bestFit="1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65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57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58</v>
      </c>
      <c r="M4" s="14" t="s">
        <v>9</v>
      </c>
      <c r="N4" s="14" t="s">
        <v>10</v>
      </c>
      <c r="O4" s="14" t="s">
        <v>11</v>
      </c>
      <c r="P4" s="47" t="s">
        <v>59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/>
      <c r="C6" s="17">
        <v>39000</v>
      </c>
      <c r="D6" s="17">
        <v>25000</v>
      </c>
      <c r="E6" s="17">
        <v>25000</v>
      </c>
      <c r="F6" s="17">
        <v>116761</v>
      </c>
      <c r="G6" s="17">
        <v>66869</v>
      </c>
      <c r="H6" s="17">
        <v>79999.98</v>
      </c>
      <c r="I6" s="17">
        <v>750900</v>
      </c>
      <c r="J6" s="17">
        <v>1024792.808</v>
      </c>
      <c r="K6" s="17">
        <v>87111</v>
      </c>
      <c r="L6" s="17">
        <v>200000</v>
      </c>
      <c r="M6" s="17">
        <v>25000</v>
      </c>
      <c r="N6" s="17">
        <v>53143</v>
      </c>
      <c r="O6" s="17">
        <v>41379</v>
      </c>
      <c r="P6" s="17">
        <v>25000</v>
      </c>
      <c r="Q6" s="17">
        <f>SUM(B6:P6)</f>
        <v>2559955.7879999997</v>
      </c>
    </row>
    <row r="7" spans="1:17" ht="19.5" customHeight="1" x14ac:dyDescent="0.2">
      <c r="A7" s="11" t="s">
        <v>15</v>
      </c>
      <c r="B7" s="17"/>
      <c r="C7" s="17"/>
      <c r="D7" s="17">
        <v>0</v>
      </c>
      <c r="E7" s="17"/>
      <c r="F7" s="17">
        <v>0</v>
      </c>
      <c r="G7" s="17">
        <v>51</v>
      </c>
      <c r="H7" s="17">
        <v>0</v>
      </c>
      <c r="I7" s="17"/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/>
      <c r="P7" s="17"/>
      <c r="Q7" s="17">
        <f t="shared" ref="Q7:Q9" si="0">SUM(B7:P7)</f>
        <v>51</v>
      </c>
    </row>
    <row r="8" spans="1:17" ht="19.5" customHeight="1" x14ac:dyDescent="0.2">
      <c r="A8" s="11" t="s">
        <v>16</v>
      </c>
      <c r="B8" s="17"/>
      <c r="C8" s="17">
        <v>-4155</v>
      </c>
      <c r="D8" s="17">
        <v>213618</v>
      </c>
      <c r="E8" s="17">
        <v>119158</v>
      </c>
      <c r="F8" s="17">
        <v>-41010</v>
      </c>
      <c r="G8" s="17">
        <v>64328</v>
      </c>
      <c r="H8" s="17">
        <v>512446.41499999998</v>
      </c>
      <c r="I8" s="17">
        <v>1035546</v>
      </c>
      <c r="J8" s="17">
        <v>60217.413999999997</v>
      </c>
      <c r="K8" s="17">
        <v>4920</v>
      </c>
      <c r="L8" s="17">
        <v>-41063</v>
      </c>
      <c r="M8" s="17">
        <v>18287.697</v>
      </c>
      <c r="N8" s="17">
        <v>123443</v>
      </c>
      <c r="O8" s="17">
        <v>1497299</v>
      </c>
      <c r="P8" s="17">
        <v>-525.52200000000005</v>
      </c>
      <c r="Q8" s="17">
        <f t="shared" si="0"/>
        <v>3562510.0040000002</v>
      </c>
    </row>
    <row r="9" spans="1:17" ht="19.5" customHeight="1" x14ac:dyDescent="0.2">
      <c r="A9" s="12" t="s">
        <v>17</v>
      </c>
      <c r="B9" s="20"/>
      <c r="C9" s="20"/>
      <c r="D9" s="20">
        <v>1919</v>
      </c>
      <c r="E9" s="20">
        <v>43839</v>
      </c>
      <c r="F9" s="20">
        <v>0</v>
      </c>
      <c r="G9" s="20">
        <v>22527</v>
      </c>
      <c r="H9" s="20">
        <v>58568.548999999999</v>
      </c>
      <c r="I9" s="20">
        <v>303771</v>
      </c>
      <c r="J9" s="20">
        <v>0</v>
      </c>
      <c r="K9" s="20">
        <v>25944</v>
      </c>
      <c r="L9" s="20">
        <v>0</v>
      </c>
      <c r="M9" s="20">
        <v>489971.95299999998</v>
      </c>
      <c r="N9" s="20">
        <v>45155</v>
      </c>
      <c r="O9" s="20">
        <v>445190</v>
      </c>
      <c r="P9" s="20">
        <v>-825.08199999999999</v>
      </c>
      <c r="Q9" s="17">
        <f t="shared" si="0"/>
        <v>1436060.42</v>
      </c>
    </row>
    <row r="10" spans="1:17" ht="19.5" customHeight="1" x14ac:dyDescent="0.2">
      <c r="A10" s="48" t="s">
        <v>50</v>
      </c>
      <c r="B10" s="22">
        <f>SUM(B6:B9)</f>
        <v>0</v>
      </c>
      <c r="C10" s="22">
        <f t="shared" ref="C10:P10" si="1">SUM(C6:C9)</f>
        <v>34845</v>
      </c>
      <c r="D10" s="22">
        <f t="shared" si="1"/>
        <v>240537</v>
      </c>
      <c r="E10" s="22">
        <f t="shared" si="1"/>
        <v>187997</v>
      </c>
      <c r="F10" s="22">
        <f t="shared" si="1"/>
        <v>75751</v>
      </c>
      <c r="G10" s="22">
        <f t="shared" si="1"/>
        <v>153775</v>
      </c>
      <c r="H10" s="22">
        <f t="shared" si="1"/>
        <v>651014.94400000002</v>
      </c>
      <c r="I10" s="22">
        <f t="shared" si="1"/>
        <v>2090217</v>
      </c>
      <c r="J10" s="22">
        <f t="shared" si="1"/>
        <v>1085010.2220000001</v>
      </c>
      <c r="K10" s="22">
        <f t="shared" si="1"/>
        <v>117975</v>
      </c>
      <c r="L10" s="22">
        <f t="shared" si="1"/>
        <v>158937</v>
      </c>
      <c r="M10" s="22">
        <f t="shared" si="1"/>
        <v>533259.65</v>
      </c>
      <c r="N10" s="22">
        <f t="shared" si="1"/>
        <v>221741</v>
      </c>
      <c r="O10" s="22">
        <f t="shared" si="1"/>
        <v>1983868</v>
      </c>
      <c r="P10" s="22">
        <f t="shared" si="1"/>
        <v>23649.396000000001</v>
      </c>
      <c r="Q10" s="22">
        <f>SUM(Q6:Q9)</f>
        <v>7558577.2119999994</v>
      </c>
    </row>
    <row r="11" spans="1:17" ht="19.5" customHeight="1" x14ac:dyDescent="0.2">
      <c r="A11" s="5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9.5" customHeight="1" x14ac:dyDescent="0.2">
      <c r="A12" s="11" t="s">
        <v>20</v>
      </c>
      <c r="B12" s="17"/>
      <c r="C12" s="17">
        <v>16440</v>
      </c>
      <c r="D12" s="17">
        <v>90868</v>
      </c>
      <c r="E12" s="17">
        <v>16836</v>
      </c>
      <c r="F12" s="17">
        <v>105709</v>
      </c>
      <c r="G12" s="17">
        <v>79097</v>
      </c>
      <c r="H12" s="17">
        <v>263234.01299999998</v>
      </c>
      <c r="I12" s="17">
        <v>783033</v>
      </c>
      <c r="J12" s="17">
        <v>133357.81099999999</v>
      </c>
      <c r="K12" s="17">
        <v>138611</v>
      </c>
      <c r="L12" s="17">
        <v>3633</v>
      </c>
      <c r="M12" s="17">
        <v>351470</v>
      </c>
      <c r="N12" s="17">
        <v>52948</v>
      </c>
      <c r="O12" s="17">
        <v>939556</v>
      </c>
      <c r="P12" s="17">
        <v>15573.896000000001</v>
      </c>
      <c r="Q12" s="17">
        <f>SUM(B12:P12)</f>
        <v>2990366.7200000002</v>
      </c>
    </row>
    <row r="13" spans="1:17" ht="19.5" customHeight="1" x14ac:dyDescent="0.2">
      <c r="A13" s="11" t="s">
        <v>21</v>
      </c>
      <c r="B13" s="17"/>
      <c r="C13" s="17">
        <v>9325</v>
      </c>
      <c r="D13" s="17">
        <v>163686</v>
      </c>
      <c r="E13" s="17">
        <v>64234</v>
      </c>
      <c r="F13" s="17">
        <v>78455</v>
      </c>
      <c r="G13" s="17">
        <v>72159</v>
      </c>
      <c r="H13" s="17">
        <v>1364997.0789999999</v>
      </c>
      <c r="I13" s="17">
        <v>1016360</v>
      </c>
      <c r="J13" s="17">
        <v>160087.342</v>
      </c>
      <c r="K13" s="17">
        <v>41304</v>
      </c>
      <c r="L13" s="17">
        <v>236</v>
      </c>
      <c r="M13" s="17">
        <v>538077.61899999995</v>
      </c>
      <c r="N13" s="17">
        <v>339009</v>
      </c>
      <c r="O13" s="17">
        <v>671561</v>
      </c>
      <c r="P13" s="17">
        <v>4713</v>
      </c>
      <c r="Q13" s="17">
        <f t="shared" ref="Q13:Q19" si="2">SUM(B13:P13)</f>
        <v>4524204.04</v>
      </c>
    </row>
    <row r="14" spans="1:17" ht="19.5" customHeight="1" x14ac:dyDescent="0.2">
      <c r="A14" s="11" t="s">
        <v>51</v>
      </c>
      <c r="B14" s="17"/>
      <c r="C14" s="17">
        <v>30202</v>
      </c>
      <c r="D14" s="17">
        <v>3991</v>
      </c>
      <c r="E14" s="17">
        <v>2414</v>
      </c>
      <c r="F14" s="17">
        <v>13789</v>
      </c>
      <c r="G14" s="17"/>
      <c r="H14" s="17">
        <v>124205.78200000001</v>
      </c>
      <c r="I14" s="17">
        <v>45131</v>
      </c>
      <c r="J14" s="17">
        <v>11813.72</v>
      </c>
      <c r="K14" s="17">
        <v>2516</v>
      </c>
      <c r="L14" s="17">
        <v>499</v>
      </c>
      <c r="M14" s="17">
        <v>140984.43900000001</v>
      </c>
      <c r="N14" s="17">
        <v>0</v>
      </c>
      <c r="O14" s="17">
        <v>73337</v>
      </c>
      <c r="P14" s="17">
        <v>36097.595000000001</v>
      </c>
      <c r="Q14" s="17">
        <f t="shared" si="2"/>
        <v>484980.53599999996</v>
      </c>
    </row>
    <row r="15" spans="1:17" ht="19.5" customHeight="1" x14ac:dyDescent="0.2">
      <c r="A15" s="11" t="s">
        <v>52</v>
      </c>
      <c r="B15" s="17"/>
      <c r="C15" s="17">
        <v>22554</v>
      </c>
      <c r="D15" s="17">
        <v>0</v>
      </c>
      <c r="E15" s="17"/>
      <c r="F15" s="17"/>
      <c r="G15" s="17"/>
      <c r="H15" s="17">
        <v>245.04599999999999</v>
      </c>
      <c r="I15" s="17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/>
      <c r="P15" s="17">
        <v>0</v>
      </c>
      <c r="Q15" s="17">
        <f t="shared" si="2"/>
        <v>22799.045999999998</v>
      </c>
    </row>
    <row r="16" spans="1:17" ht="19.5" customHeight="1" x14ac:dyDescent="0.2">
      <c r="A16" s="11" t="s">
        <v>53</v>
      </c>
      <c r="B16" s="17"/>
      <c r="C16" s="17">
        <v>0</v>
      </c>
      <c r="D16" s="17">
        <v>101</v>
      </c>
      <c r="E16" s="17"/>
      <c r="F16" s="17"/>
      <c r="G16" s="17"/>
      <c r="H16" s="17">
        <v>0</v>
      </c>
      <c r="I16" s="17"/>
      <c r="J16" s="17">
        <v>0</v>
      </c>
      <c r="K16" s="17">
        <v>5206</v>
      </c>
      <c r="L16" s="17">
        <v>0</v>
      </c>
      <c r="M16" s="17">
        <v>19250.402999999998</v>
      </c>
      <c r="N16" s="17">
        <v>542</v>
      </c>
      <c r="O16" s="17"/>
      <c r="P16" s="17">
        <v>0</v>
      </c>
      <c r="Q16" s="17">
        <f t="shared" si="2"/>
        <v>25099.402999999998</v>
      </c>
    </row>
    <row r="17" spans="1:17" ht="19.5" customHeight="1" x14ac:dyDescent="0.2">
      <c r="A17" s="11" t="s">
        <v>25</v>
      </c>
      <c r="B17" s="17"/>
      <c r="C17" s="17">
        <v>0</v>
      </c>
      <c r="D17" s="17">
        <v>1252</v>
      </c>
      <c r="E17" s="17"/>
      <c r="F17" s="17"/>
      <c r="G17" s="17"/>
      <c r="H17" s="17">
        <v>0</v>
      </c>
      <c r="I17" s="17">
        <v>22936</v>
      </c>
      <c r="J17" s="17">
        <v>0</v>
      </c>
      <c r="K17" s="17">
        <v>0</v>
      </c>
      <c r="L17" s="17">
        <v>0</v>
      </c>
      <c r="M17" s="17"/>
      <c r="N17" s="17"/>
      <c r="O17" s="17">
        <v>136458</v>
      </c>
      <c r="P17" s="17">
        <v>0</v>
      </c>
      <c r="Q17" s="17">
        <f t="shared" si="2"/>
        <v>160646</v>
      </c>
    </row>
    <row r="18" spans="1:17" ht="19.5" customHeight="1" x14ac:dyDescent="0.2">
      <c r="A18" s="11" t="s">
        <v>54</v>
      </c>
      <c r="B18" s="17"/>
      <c r="C18" s="17">
        <v>0</v>
      </c>
      <c r="D18" s="17">
        <v>7675</v>
      </c>
      <c r="E18" s="17">
        <v>2784</v>
      </c>
      <c r="F18" s="17">
        <v>1050</v>
      </c>
      <c r="G18" s="17">
        <v>15991</v>
      </c>
      <c r="H18" s="17">
        <v>0</v>
      </c>
      <c r="I18" s="17">
        <v>5749</v>
      </c>
      <c r="J18" s="17">
        <v>6663.9709999999995</v>
      </c>
      <c r="K18" s="17">
        <v>7265</v>
      </c>
      <c r="L18" s="17">
        <v>0</v>
      </c>
      <c r="M18" s="17">
        <v>44922</v>
      </c>
      <c r="N18" s="17">
        <v>4271</v>
      </c>
      <c r="O18" s="17">
        <v>102108</v>
      </c>
      <c r="P18" s="17">
        <v>0</v>
      </c>
      <c r="Q18" s="17">
        <f t="shared" si="2"/>
        <v>198478.97099999999</v>
      </c>
    </row>
    <row r="19" spans="1:17" ht="19.5" customHeight="1" x14ac:dyDescent="0.2">
      <c r="A19" s="12" t="s">
        <v>27</v>
      </c>
      <c r="B19" s="20"/>
      <c r="C19" s="20">
        <v>5004</v>
      </c>
      <c r="D19" s="20">
        <v>12518</v>
      </c>
      <c r="E19" s="20">
        <v>8647</v>
      </c>
      <c r="F19" s="20">
        <v>30274</v>
      </c>
      <c r="G19" s="20">
        <v>20339</v>
      </c>
      <c r="H19" s="20">
        <v>44198.341999999997</v>
      </c>
      <c r="I19" s="20">
        <v>192309</v>
      </c>
      <c r="J19" s="20">
        <v>21911.387999999999</v>
      </c>
      <c r="K19" s="20">
        <v>29392</v>
      </c>
      <c r="L19" s="20">
        <v>22137</v>
      </c>
      <c r="M19" s="20">
        <v>126521.364</v>
      </c>
      <c r="N19" s="20">
        <v>32979</v>
      </c>
      <c r="O19" s="20">
        <v>152027</v>
      </c>
      <c r="P19" s="20">
        <v>6946.0780000000004</v>
      </c>
      <c r="Q19" s="17">
        <f t="shared" si="2"/>
        <v>705203.17200000002</v>
      </c>
    </row>
    <row r="20" spans="1:17" ht="19.5" customHeight="1" x14ac:dyDescent="0.2">
      <c r="A20" s="48" t="s">
        <v>55</v>
      </c>
      <c r="B20" s="22">
        <f>SUM(B12:B19)</f>
        <v>0</v>
      </c>
      <c r="C20" s="22">
        <f t="shared" ref="C20:P20" si="3">SUM(C12:C19)</f>
        <v>83525</v>
      </c>
      <c r="D20" s="22">
        <f t="shared" si="3"/>
        <v>280091</v>
      </c>
      <c r="E20" s="22">
        <f t="shared" si="3"/>
        <v>94915</v>
      </c>
      <c r="F20" s="22">
        <f t="shared" si="3"/>
        <v>229277</v>
      </c>
      <c r="G20" s="22">
        <f t="shared" si="3"/>
        <v>187586</v>
      </c>
      <c r="H20" s="22">
        <f t="shared" si="3"/>
        <v>1796880.2619999999</v>
      </c>
      <c r="I20" s="22">
        <f t="shared" si="3"/>
        <v>2065518</v>
      </c>
      <c r="J20" s="22">
        <f t="shared" si="3"/>
        <v>333834.23199999996</v>
      </c>
      <c r="K20" s="22">
        <f t="shared" si="3"/>
        <v>224294</v>
      </c>
      <c r="L20" s="22">
        <f t="shared" si="3"/>
        <v>26505</v>
      </c>
      <c r="M20" s="22">
        <f t="shared" si="3"/>
        <v>1221225.825</v>
      </c>
      <c r="N20" s="22">
        <f t="shared" si="3"/>
        <v>429749</v>
      </c>
      <c r="O20" s="22">
        <f t="shared" si="3"/>
        <v>2075047</v>
      </c>
      <c r="P20" s="22">
        <f t="shared" si="3"/>
        <v>63330.569000000003</v>
      </c>
      <c r="Q20" s="22">
        <f>SUM(Q12:Q19)</f>
        <v>9111777.8880000003</v>
      </c>
    </row>
    <row r="21" spans="1:17" ht="19.5" customHeight="1" x14ac:dyDescent="0.2">
      <c r="A21" s="49" t="s">
        <v>29</v>
      </c>
      <c r="B21" s="22">
        <f t="shared" ref="B21:Q21" si="4">SUM(B20,B10)</f>
        <v>0</v>
      </c>
      <c r="C21" s="22">
        <f t="shared" si="4"/>
        <v>118370</v>
      </c>
      <c r="D21" s="22">
        <f t="shared" si="4"/>
        <v>520628</v>
      </c>
      <c r="E21" s="22">
        <f t="shared" si="4"/>
        <v>282912</v>
      </c>
      <c r="F21" s="22">
        <f t="shared" si="4"/>
        <v>305028</v>
      </c>
      <c r="G21" s="22">
        <f t="shared" si="4"/>
        <v>341361</v>
      </c>
      <c r="H21" s="22">
        <f t="shared" si="4"/>
        <v>2447895.2059999998</v>
      </c>
      <c r="I21" s="22">
        <f t="shared" si="4"/>
        <v>4155735</v>
      </c>
      <c r="J21" s="22">
        <f t="shared" si="4"/>
        <v>1418844.4539999999</v>
      </c>
      <c r="K21" s="22">
        <f t="shared" si="4"/>
        <v>342269</v>
      </c>
      <c r="L21" s="22">
        <f t="shared" si="4"/>
        <v>185442</v>
      </c>
      <c r="M21" s="22">
        <f t="shared" si="4"/>
        <v>1754485.4750000001</v>
      </c>
      <c r="N21" s="22">
        <f t="shared" si="4"/>
        <v>651490</v>
      </c>
      <c r="O21" s="22">
        <f t="shared" si="4"/>
        <v>4058915</v>
      </c>
      <c r="P21" s="22">
        <f t="shared" si="4"/>
        <v>86979.964999999997</v>
      </c>
      <c r="Q21" s="22">
        <f t="shared" si="4"/>
        <v>16670355.1</v>
      </c>
    </row>
    <row r="22" spans="1:17" ht="19.5" customHeight="1" x14ac:dyDescent="0.2">
      <c r="A22" s="10"/>
    </row>
    <row r="23" spans="1:17" ht="14.25" x14ac:dyDescent="0.2">
      <c r="A23" s="46" t="s">
        <v>60</v>
      </c>
      <c r="B23" s="10"/>
      <c r="C23" s="10"/>
      <c r="D23" s="7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68" t="s">
        <v>69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6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4.25" x14ac:dyDescent="0.2">
      <c r="A26" s="69" t="s">
        <v>70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4.25" x14ac:dyDescent="0.2">
      <c r="A27" s="7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4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4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</sheetData>
  <mergeCells count="3">
    <mergeCell ref="A1:Q1"/>
    <mergeCell ref="A2:Q2"/>
    <mergeCell ref="A3:Q3"/>
  </mergeCells>
  <pageMargins left="0.7" right="0.7" top="0.75" bottom="0.75" header="0.3" footer="0.3"/>
  <pageSetup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80" zoomScaleNormal="8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A3" sqref="A3:Q3"/>
    </sheetView>
  </sheetViews>
  <sheetFormatPr defaultRowHeight="12.75" x14ac:dyDescent="0.2"/>
  <cols>
    <col min="1" max="1" width="45.85546875" bestFit="1" customWidth="1"/>
    <col min="2" max="7" width="12.5703125" bestFit="1" customWidth="1"/>
    <col min="8" max="10" width="14.85546875" bestFit="1" customWidth="1"/>
    <col min="11" max="11" width="12.5703125" bestFit="1" customWidth="1"/>
    <col min="12" max="12" width="9.140625" customWidth="1"/>
    <col min="13" max="13" width="14.85546875" bestFit="1" customWidth="1"/>
    <col min="14" max="14" width="12.5703125" bestFit="1" customWidth="1"/>
    <col min="15" max="15" width="14.85546875" bestFit="1" customWidth="1"/>
    <col min="16" max="16" width="14" customWidth="1"/>
    <col min="17" max="17" width="16.28515625" bestFit="1" customWidth="1"/>
  </cols>
  <sheetData>
    <row r="1" spans="1:17" ht="20.100000000000001" customHeight="1" x14ac:dyDescent="0.25">
      <c r="A1" s="177" t="s">
        <v>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25">
      <c r="A2" s="177" t="s">
        <v>56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100000000000001" customHeight="1" x14ac:dyDescent="0.2">
      <c r="A3" s="178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s="3" customFormat="1" ht="34.5" customHeight="1" x14ac:dyDescent="0.2">
      <c r="A4" s="13"/>
      <c r="B4" s="14" t="s">
        <v>57</v>
      </c>
      <c r="C4" s="14" t="s">
        <v>36</v>
      </c>
      <c r="D4" s="15" t="s">
        <v>2</v>
      </c>
      <c r="E4" s="14" t="s">
        <v>3</v>
      </c>
      <c r="F4" s="14" t="s">
        <v>4</v>
      </c>
      <c r="G4" s="14" t="s">
        <v>5</v>
      </c>
      <c r="H4" s="14" t="s">
        <v>47</v>
      </c>
      <c r="I4" s="14" t="s">
        <v>48</v>
      </c>
      <c r="J4" s="14" t="s">
        <v>8</v>
      </c>
      <c r="K4" s="14" t="s">
        <v>39</v>
      </c>
      <c r="L4" s="47" t="s">
        <v>58</v>
      </c>
      <c r="M4" s="14" t="s">
        <v>9</v>
      </c>
      <c r="N4" s="14" t="s">
        <v>10</v>
      </c>
      <c r="O4" s="14" t="s">
        <v>11</v>
      </c>
      <c r="P4" s="47" t="s">
        <v>59</v>
      </c>
      <c r="Q4" s="16" t="s">
        <v>12</v>
      </c>
    </row>
    <row r="5" spans="1:17" ht="19.5" customHeight="1" x14ac:dyDescent="0.2">
      <c r="A5" s="50" t="s">
        <v>13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9.5" customHeight="1" x14ac:dyDescent="0.2">
      <c r="A6" s="11" t="s">
        <v>14</v>
      </c>
      <c r="B6" s="17">
        <v>0</v>
      </c>
      <c r="C6" s="17">
        <v>39000</v>
      </c>
      <c r="D6" s="17">
        <v>25000</v>
      </c>
      <c r="E6" s="17">
        <v>25000</v>
      </c>
      <c r="F6" s="17">
        <v>92760.997000000003</v>
      </c>
      <c r="G6" s="17">
        <v>66868.600000000006</v>
      </c>
      <c r="H6" s="17">
        <v>79999.98</v>
      </c>
      <c r="I6" s="17">
        <v>700800</v>
      </c>
      <c r="J6" s="17">
        <v>818302.47900000005</v>
      </c>
      <c r="K6" s="17">
        <v>87110.5</v>
      </c>
      <c r="L6" s="17"/>
      <c r="M6" s="17">
        <v>25000</v>
      </c>
      <c r="N6" s="17">
        <v>53143.4</v>
      </c>
      <c r="O6" s="17">
        <v>41378.845000000001</v>
      </c>
      <c r="P6" s="17"/>
      <c r="Q6" s="17">
        <f>SUM(B6:O6)</f>
        <v>2054364.801</v>
      </c>
    </row>
    <row r="7" spans="1:17" ht="19.5" customHeight="1" x14ac:dyDescent="0.2">
      <c r="A7" s="11" t="s">
        <v>15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51.46</v>
      </c>
      <c r="H7" s="17">
        <v>0</v>
      </c>
      <c r="I7" s="17">
        <v>0</v>
      </c>
      <c r="J7" s="17">
        <v>0</v>
      </c>
      <c r="K7" s="17">
        <v>0</v>
      </c>
      <c r="L7" s="17"/>
      <c r="M7" s="17">
        <v>0</v>
      </c>
      <c r="N7" s="17">
        <v>0</v>
      </c>
      <c r="O7" s="17">
        <v>0</v>
      </c>
      <c r="P7" s="17"/>
      <c r="Q7" s="17">
        <f>SUM(B7:O7)</f>
        <v>51.46</v>
      </c>
    </row>
    <row r="8" spans="1:17" ht="19.5" customHeight="1" x14ac:dyDescent="0.2">
      <c r="A8" s="11" t="s">
        <v>16</v>
      </c>
      <c r="B8" s="17">
        <v>-88667.442999999999</v>
      </c>
      <c r="C8" s="17">
        <v>-4010.299</v>
      </c>
      <c r="D8" s="17">
        <v>0</v>
      </c>
      <c r="E8" s="17">
        <v>106072.655</v>
      </c>
      <c r="F8" s="17">
        <v>-51163.368999999999</v>
      </c>
      <c r="G8" s="17">
        <v>59937.703000000001</v>
      </c>
      <c r="H8" s="17">
        <v>535214.91700000002</v>
      </c>
      <c r="I8" s="17">
        <v>1017864.225</v>
      </c>
      <c r="J8" s="17">
        <v>180807.745</v>
      </c>
      <c r="K8" s="17">
        <v>-11727.865</v>
      </c>
      <c r="L8" s="17"/>
      <c r="M8" s="17">
        <v>22404.198</v>
      </c>
      <c r="N8" s="17">
        <v>120261.659</v>
      </c>
      <c r="O8" s="17">
        <v>1346345.375</v>
      </c>
      <c r="P8" s="17"/>
      <c r="Q8" s="17">
        <f>SUM(B8:O8)</f>
        <v>3233339.5010000002</v>
      </c>
    </row>
    <row r="9" spans="1:17" ht="19.5" customHeight="1" x14ac:dyDescent="0.2">
      <c r="A9" s="12" t="s">
        <v>17</v>
      </c>
      <c r="B9" s="20">
        <v>210000</v>
      </c>
      <c r="C9" s="20">
        <v>0</v>
      </c>
      <c r="D9" s="20">
        <v>216423.59</v>
      </c>
      <c r="E9" s="20">
        <v>41542.46</v>
      </c>
      <c r="F9" s="20">
        <v>0</v>
      </c>
      <c r="G9" s="20">
        <v>22527.155999999999</v>
      </c>
      <c r="H9" s="20">
        <v>55200.945</v>
      </c>
      <c r="I9" s="20">
        <v>72030.218999999997</v>
      </c>
      <c r="J9" s="20">
        <v>0</v>
      </c>
      <c r="K9" s="20">
        <v>25169.793000000001</v>
      </c>
      <c r="L9" s="20"/>
      <c r="M9" s="20">
        <v>473842.26400000002</v>
      </c>
      <c r="N9" s="20">
        <v>38478.298999999999</v>
      </c>
      <c r="O9" s="20">
        <v>511801.20400000003</v>
      </c>
      <c r="P9" s="20"/>
      <c r="Q9" s="20">
        <f>SUM(B9:O9)</f>
        <v>1667015.9299999997</v>
      </c>
    </row>
    <row r="10" spans="1:17" ht="19.5" customHeight="1" x14ac:dyDescent="0.2">
      <c r="A10" s="48" t="s">
        <v>50</v>
      </c>
      <c r="B10" s="22">
        <f>SUM(B6:B9)</f>
        <v>121332.557</v>
      </c>
      <c r="C10" s="22">
        <f t="shared" ref="C10:P10" si="0">SUM(C6:C9)</f>
        <v>34989.701000000001</v>
      </c>
      <c r="D10" s="22">
        <f t="shared" si="0"/>
        <v>241423.59</v>
      </c>
      <c r="E10" s="22">
        <f t="shared" si="0"/>
        <v>172615.11499999999</v>
      </c>
      <c r="F10" s="22">
        <f t="shared" si="0"/>
        <v>41597.628000000004</v>
      </c>
      <c r="G10" s="22">
        <f t="shared" si="0"/>
        <v>149384.91899999999</v>
      </c>
      <c r="H10" s="22">
        <f t="shared" si="0"/>
        <v>670415.84199999995</v>
      </c>
      <c r="I10" s="22">
        <f t="shared" si="0"/>
        <v>1790694.4440000001</v>
      </c>
      <c r="J10" s="22">
        <f t="shared" si="0"/>
        <v>999110.22400000005</v>
      </c>
      <c r="K10" s="22">
        <f t="shared" si="0"/>
        <v>100552.428</v>
      </c>
      <c r="L10" s="22">
        <f t="shared" si="0"/>
        <v>0</v>
      </c>
      <c r="M10" s="22">
        <f t="shared" si="0"/>
        <v>521246.46200000006</v>
      </c>
      <c r="N10" s="22">
        <f t="shared" si="0"/>
        <v>211883.35800000001</v>
      </c>
      <c r="O10" s="22">
        <f t="shared" si="0"/>
        <v>1899525.4240000001</v>
      </c>
      <c r="P10" s="22">
        <f t="shared" si="0"/>
        <v>0</v>
      </c>
      <c r="Q10" s="22">
        <f>SUM(Q6:Q9)</f>
        <v>6954771.6919999998</v>
      </c>
    </row>
    <row r="11" spans="1:17" ht="19.5" customHeight="1" x14ac:dyDescent="0.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9.5" customHeight="1" x14ac:dyDescent="0.2">
      <c r="A12" s="50" t="s">
        <v>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9.5" customHeight="1" x14ac:dyDescent="0.2">
      <c r="A13" s="11" t="s">
        <v>20</v>
      </c>
      <c r="B13" s="17">
        <v>81534.990999999995</v>
      </c>
      <c r="C13" s="17">
        <v>15825.558000000001</v>
      </c>
      <c r="D13" s="17">
        <v>82174.846999999994</v>
      </c>
      <c r="E13" s="17">
        <v>16084.728999999999</v>
      </c>
      <c r="F13" s="17">
        <v>139895.42600000001</v>
      </c>
      <c r="G13" s="17">
        <v>78809.206000000006</v>
      </c>
      <c r="H13" s="17">
        <v>269509.429</v>
      </c>
      <c r="I13" s="17">
        <v>753258.125</v>
      </c>
      <c r="J13" s="17">
        <v>139138.06899999999</v>
      </c>
      <c r="K13" s="17">
        <v>106424.22199999999</v>
      </c>
      <c r="L13" s="17"/>
      <c r="M13" s="17">
        <v>0</v>
      </c>
      <c r="N13" s="17">
        <v>58847.078999999998</v>
      </c>
      <c r="O13" s="17">
        <v>821591.81299999997</v>
      </c>
      <c r="P13" s="17"/>
      <c r="Q13" s="17">
        <f t="shared" ref="Q13:Q20" si="1">SUM(B13:O13)</f>
        <v>2563093.4939999999</v>
      </c>
    </row>
    <row r="14" spans="1:17" ht="19.5" customHeight="1" x14ac:dyDescent="0.2">
      <c r="A14" s="11" t="s">
        <v>21</v>
      </c>
      <c r="B14" s="17">
        <v>17376.288</v>
      </c>
      <c r="C14" s="17">
        <v>38165.146999999997</v>
      </c>
      <c r="D14" s="17">
        <v>153704.75200000001</v>
      </c>
      <c r="E14" s="17">
        <v>65226.7</v>
      </c>
      <c r="F14" s="17">
        <v>106230.018</v>
      </c>
      <c r="G14" s="17">
        <v>75295.558000000005</v>
      </c>
      <c r="H14" s="17">
        <v>366091.40600000002</v>
      </c>
      <c r="I14" s="17">
        <v>925313.72199999995</v>
      </c>
      <c r="J14" s="17">
        <v>150833.44500000001</v>
      </c>
      <c r="K14" s="17">
        <v>54551.249000000003</v>
      </c>
      <c r="L14" s="17"/>
      <c r="M14" s="17">
        <v>497114.05499999999</v>
      </c>
      <c r="N14" s="17">
        <v>340582.73800000001</v>
      </c>
      <c r="O14" s="17">
        <v>842149.08600000001</v>
      </c>
      <c r="P14" s="17"/>
      <c r="Q14" s="17">
        <f t="shared" si="1"/>
        <v>3632634.1640000003</v>
      </c>
    </row>
    <row r="15" spans="1:17" ht="19.5" customHeight="1" x14ac:dyDescent="0.2">
      <c r="A15" s="11" t="s">
        <v>51</v>
      </c>
      <c r="B15" s="17">
        <v>1594.558</v>
      </c>
      <c r="C15" s="17">
        <v>38057.156000000003</v>
      </c>
      <c r="D15" s="17">
        <v>5485.7240000000002</v>
      </c>
      <c r="E15" s="17">
        <v>1710.816</v>
      </c>
      <c r="F15" s="17">
        <v>18548.694</v>
      </c>
      <c r="G15" s="17">
        <v>0</v>
      </c>
      <c r="H15" s="17">
        <v>92628.797999999995</v>
      </c>
      <c r="I15" s="17">
        <v>39543.47</v>
      </c>
      <c r="J15" s="17">
        <v>0</v>
      </c>
      <c r="K15" s="17">
        <v>0</v>
      </c>
      <c r="L15" s="17"/>
      <c r="M15" s="17">
        <v>148031.13500000001</v>
      </c>
      <c r="N15" s="17">
        <v>0</v>
      </c>
      <c r="O15" s="17">
        <v>99091.375</v>
      </c>
      <c r="P15" s="17"/>
      <c r="Q15" s="17">
        <f t="shared" si="1"/>
        <v>444691.72600000002</v>
      </c>
    </row>
    <row r="16" spans="1:17" ht="19.5" customHeight="1" x14ac:dyDescent="0.2">
      <c r="A16" s="11" t="s">
        <v>52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186.24600000000001</v>
      </c>
      <c r="I16" s="17">
        <v>0</v>
      </c>
      <c r="J16" s="17">
        <v>19899.587</v>
      </c>
      <c r="K16" s="17">
        <v>0</v>
      </c>
      <c r="L16" s="17"/>
      <c r="M16" s="17">
        <v>0</v>
      </c>
      <c r="N16" s="17">
        <v>0</v>
      </c>
      <c r="O16" s="17">
        <v>0</v>
      </c>
      <c r="P16" s="17"/>
      <c r="Q16" s="17">
        <f t="shared" si="1"/>
        <v>20085.832999999999</v>
      </c>
    </row>
    <row r="17" spans="1:17" ht="19.5" customHeight="1" x14ac:dyDescent="0.2">
      <c r="A17" s="11" t="s">
        <v>53</v>
      </c>
      <c r="B17" s="17">
        <v>0</v>
      </c>
      <c r="C17" s="17">
        <v>0</v>
      </c>
      <c r="D17" s="17">
        <v>780.18399999999997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/>
      <c r="M17" s="17">
        <v>13985.855</v>
      </c>
      <c r="N17" s="17">
        <v>5124.3580000000002</v>
      </c>
      <c r="O17" s="17">
        <v>0</v>
      </c>
      <c r="P17" s="17"/>
      <c r="Q17" s="17">
        <f t="shared" si="1"/>
        <v>19890.396999999997</v>
      </c>
    </row>
    <row r="18" spans="1:17" ht="19.5" customHeight="1" x14ac:dyDescent="0.2">
      <c r="A18" s="11" t="s">
        <v>25</v>
      </c>
      <c r="B18" s="17">
        <v>0</v>
      </c>
      <c r="C18" s="17">
        <v>0</v>
      </c>
      <c r="D18" s="17">
        <v>2265.4989999999998</v>
      </c>
      <c r="E18" s="17">
        <v>0</v>
      </c>
      <c r="F18" s="17">
        <v>0</v>
      </c>
      <c r="G18" s="17">
        <v>0</v>
      </c>
      <c r="H18" s="17">
        <v>0</v>
      </c>
      <c r="I18" s="17">
        <v>43977.78</v>
      </c>
      <c r="J18" s="17">
        <v>0</v>
      </c>
      <c r="K18" s="17">
        <v>0</v>
      </c>
      <c r="L18" s="17"/>
      <c r="M18" s="17">
        <v>0</v>
      </c>
      <c r="N18" s="17">
        <v>0</v>
      </c>
      <c r="O18" s="17">
        <v>0</v>
      </c>
      <c r="P18" s="17"/>
      <c r="Q18" s="17">
        <f t="shared" si="1"/>
        <v>46243.278999999995</v>
      </c>
    </row>
    <row r="19" spans="1:17" ht="19.5" customHeight="1" x14ac:dyDescent="0.2">
      <c r="A19" s="11" t="s">
        <v>54</v>
      </c>
      <c r="B19" s="17">
        <v>0</v>
      </c>
      <c r="C19" s="17">
        <v>0</v>
      </c>
      <c r="D19" s="17">
        <v>14148.7</v>
      </c>
      <c r="E19" s="17">
        <v>2267.8209999999999</v>
      </c>
      <c r="F19" s="17">
        <v>2041.1010000000001</v>
      </c>
      <c r="G19" s="17">
        <v>12565.017</v>
      </c>
      <c r="H19" s="17">
        <v>0</v>
      </c>
      <c r="I19" s="17">
        <v>4870.6289999999999</v>
      </c>
      <c r="J19" s="17">
        <v>3158.53</v>
      </c>
      <c r="K19" s="17">
        <v>7149.268</v>
      </c>
      <c r="L19" s="17"/>
      <c r="M19" s="17">
        <v>32922</v>
      </c>
      <c r="N19" s="17">
        <v>0</v>
      </c>
      <c r="O19" s="17">
        <v>103967.319</v>
      </c>
      <c r="P19" s="17"/>
      <c r="Q19" s="17">
        <f t="shared" si="1"/>
        <v>183090.38500000001</v>
      </c>
    </row>
    <row r="20" spans="1:17" ht="19.5" customHeight="1" x14ac:dyDescent="0.2">
      <c r="A20" s="12" t="s">
        <v>27</v>
      </c>
      <c r="B20" s="20">
        <v>6551.616</v>
      </c>
      <c r="C20" s="20">
        <v>6863.7049999999999</v>
      </c>
      <c r="D20" s="20">
        <v>13372.69</v>
      </c>
      <c r="E20" s="20">
        <v>8457.0190000000002</v>
      </c>
      <c r="F20" s="20">
        <v>32542.15</v>
      </c>
      <c r="G20" s="20">
        <v>30308.114000000001</v>
      </c>
      <c r="H20" s="20">
        <v>43820.034</v>
      </c>
      <c r="I20" s="20">
        <v>178876.01800000001</v>
      </c>
      <c r="J20" s="20">
        <v>51743.224000000002</v>
      </c>
      <c r="K20" s="20">
        <v>15825.543</v>
      </c>
      <c r="L20" s="20"/>
      <c r="M20" s="20">
        <v>419516.78499999997</v>
      </c>
      <c r="N20" s="20">
        <v>47787.1</v>
      </c>
      <c r="O20" s="20">
        <v>346194.239</v>
      </c>
      <c r="P20" s="20"/>
      <c r="Q20" s="20">
        <f t="shared" si="1"/>
        <v>1201858.237</v>
      </c>
    </row>
    <row r="21" spans="1:17" ht="19.5" customHeight="1" x14ac:dyDescent="0.2">
      <c r="A21" s="48" t="s">
        <v>55</v>
      </c>
      <c r="B21" s="22">
        <f>SUM(B13:B20)</f>
        <v>107057.45299999999</v>
      </c>
      <c r="C21" s="22">
        <f t="shared" ref="C21:P21" si="2">SUM(C13:C20)</f>
        <v>98911.566000000006</v>
      </c>
      <c r="D21" s="22">
        <f t="shared" si="2"/>
        <v>271932.39600000001</v>
      </c>
      <c r="E21" s="22">
        <f t="shared" si="2"/>
        <v>93747.085000000006</v>
      </c>
      <c r="F21" s="22">
        <f t="shared" si="2"/>
        <v>299257.38900000008</v>
      </c>
      <c r="G21" s="22">
        <f t="shared" si="2"/>
        <v>196977.89500000002</v>
      </c>
      <c r="H21" s="22">
        <f t="shared" si="2"/>
        <v>772235.91299999994</v>
      </c>
      <c r="I21" s="22">
        <f t="shared" si="2"/>
        <v>1945839.7439999999</v>
      </c>
      <c r="J21" s="22">
        <f t="shared" si="2"/>
        <v>364772.85499999998</v>
      </c>
      <c r="K21" s="22">
        <f t="shared" si="2"/>
        <v>183950.28200000001</v>
      </c>
      <c r="L21" s="22">
        <f t="shared" si="2"/>
        <v>0</v>
      </c>
      <c r="M21" s="22">
        <f t="shared" si="2"/>
        <v>1111569.8299999998</v>
      </c>
      <c r="N21" s="22">
        <f t="shared" si="2"/>
        <v>452341.27500000002</v>
      </c>
      <c r="O21" s="22">
        <f t="shared" si="2"/>
        <v>2212993.8319999999</v>
      </c>
      <c r="P21" s="22">
        <f t="shared" si="2"/>
        <v>0</v>
      </c>
      <c r="Q21" s="22">
        <f>SUM(Q13:Q20)</f>
        <v>8111587.5149999987</v>
      </c>
    </row>
    <row r="22" spans="1:17" ht="19.5" customHeight="1" x14ac:dyDescent="0.2">
      <c r="A22" s="49" t="s">
        <v>29</v>
      </c>
      <c r="B22" s="22">
        <f>SUM(B21,B10)</f>
        <v>228390.01</v>
      </c>
      <c r="C22" s="22">
        <f t="shared" ref="C22:P22" si="3">SUM(C21,C10)</f>
        <v>133901.26699999999</v>
      </c>
      <c r="D22" s="22">
        <f t="shared" si="3"/>
        <v>513355.98600000003</v>
      </c>
      <c r="E22" s="22">
        <f t="shared" si="3"/>
        <v>266362.2</v>
      </c>
      <c r="F22" s="22">
        <f t="shared" si="3"/>
        <v>340855.01700000011</v>
      </c>
      <c r="G22" s="22">
        <f t="shared" si="3"/>
        <v>346362.81400000001</v>
      </c>
      <c r="H22" s="22">
        <f t="shared" si="3"/>
        <v>1442651.7549999999</v>
      </c>
      <c r="I22" s="22">
        <f t="shared" si="3"/>
        <v>3736534.1880000001</v>
      </c>
      <c r="J22" s="22">
        <f t="shared" si="3"/>
        <v>1363883.0789999999</v>
      </c>
      <c r="K22" s="22">
        <f t="shared" si="3"/>
        <v>284502.71000000002</v>
      </c>
      <c r="L22" s="22">
        <f t="shared" si="3"/>
        <v>0</v>
      </c>
      <c r="M22" s="22">
        <f t="shared" si="3"/>
        <v>1632816.2919999999</v>
      </c>
      <c r="N22" s="22">
        <f t="shared" si="3"/>
        <v>664224.63300000003</v>
      </c>
      <c r="O22" s="22">
        <f t="shared" si="3"/>
        <v>4112519.2560000001</v>
      </c>
      <c r="P22" s="22">
        <f t="shared" si="3"/>
        <v>0</v>
      </c>
      <c r="Q22" s="22">
        <f>SUM(Q21,Q10)</f>
        <v>15066359.206999999</v>
      </c>
    </row>
    <row r="23" spans="1:17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x14ac:dyDescent="0.2">
      <c r="A24" s="46" t="s">
        <v>60</v>
      </c>
      <c r="B24" s="10"/>
      <c r="C24" s="10"/>
      <c r="D24" s="7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4.25" x14ac:dyDescent="0.2">
      <c r="A25" s="68" t="s">
        <v>69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4.25" x14ac:dyDescent="0.2">
      <c r="A26" s="68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4.25" x14ac:dyDescent="0.2">
      <c r="A27" s="69" t="s">
        <v>70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4.25" x14ac:dyDescent="0.2">
      <c r="A28" s="7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4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4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</sheetData>
  <mergeCells count="3">
    <mergeCell ref="A1:Q1"/>
    <mergeCell ref="A2:Q2"/>
    <mergeCell ref="A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Equ Lia Gen 22</vt:lpstr>
      <vt:lpstr>Equ Lia Gen 21</vt:lpstr>
      <vt:lpstr>Equ Lia Gen 20</vt:lpstr>
      <vt:lpstr>Equ Lia Gen 19</vt:lpstr>
      <vt:lpstr>Equ Lia Gen 18</vt:lpstr>
      <vt:lpstr>Equ Lia Gen 17</vt:lpstr>
      <vt:lpstr>Equ Lia Gen 16</vt:lpstr>
      <vt:lpstr>Equ Lia Gen 15</vt:lpstr>
      <vt:lpstr>Equ Lia Gen 14</vt:lpstr>
      <vt:lpstr>Equ Lia Gen 13</vt:lpstr>
      <vt:lpstr>Equ Lia Gen 12</vt:lpstr>
      <vt:lpstr>Equ Lia Gen 11</vt:lpstr>
      <vt:lpstr>Equ Lia Gen 10</vt:lpstr>
      <vt:lpstr>Equ Lia Gen 09</vt:lpstr>
      <vt:lpstr>Equ Lia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2016-08-23T05:20:04Z</cp:lastPrinted>
  <dcterms:created xsi:type="dcterms:W3CDTF">2010-08-19T06:16:32Z</dcterms:created>
  <dcterms:modified xsi:type="dcterms:W3CDTF">2023-06-08T11:12:26Z</dcterms:modified>
</cp:coreProperties>
</file>