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LongTerm-Insurance\"/>
    </mc:Choice>
  </mc:AlternateContent>
  <bookViews>
    <workbookView xWindow="0" yWindow="0" windowWidth="21600" windowHeight="9735"/>
  </bookViews>
  <sheets>
    <sheet name="Equ Lia LT 22" sheetId="17" r:id="rId1"/>
    <sheet name="Equ Lia LT 21" sheetId="16" r:id="rId2"/>
    <sheet name="Equ Lia LT 20" sheetId="15" r:id="rId3"/>
    <sheet name="Equ Lia LT 19" sheetId="14" r:id="rId4"/>
    <sheet name="Equ Lia LT 18" sheetId="13" r:id="rId5"/>
    <sheet name="Equ Lia LT 17" sheetId="12" r:id="rId6"/>
    <sheet name="Equ Lia LT 16" sheetId="11" r:id="rId7"/>
    <sheet name="Equ Lia LT 15" sheetId="10" r:id="rId8"/>
    <sheet name="Equ Lia LT 14" sheetId="7" r:id="rId9"/>
    <sheet name="Equ Lia LT 13" sheetId="6" r:id="rId10"/>
    <sheet name="Equ Lia LT 12" sheetId="5" r:id="rId11"/>
    <sheet name="Equ Lia Long 11" sheetId="4" r:id="rId12"/>
    <sheet name="Equ Lia Long 10" sheetId="3" r:id="rId13"/>
    <sheet name="Equ Lia Long 09" sheetId="2" r:id="rId14"/>
    <sheet name="Equ Lia Long 08" sheetId="9" r:id="rId15"/>
  </sheets>
  <calcPr calcId="152511"/>
</workbook>
</file>

<file path=xl/calcChain.xml><?xml version="1.0" encoding="utf-8"?>
<calcChain xmlns="http://schemas.openxmlformats.org/spreadsheetml/2006/main">
  <c r="K20" i="17" l="1"/>
  <c r="J20" i="17"/>
  <c r="I20" i="17"/>
  <c r="H20" i="17"/>
  <c r="G20" i="17"/>
  <c r="F20" i="17"/>
  <c r="E20" i="17"/>
  <c r="D20" i="17"/>
  <c r="C20" i="17"/>
  <c r="B20" i="17"/>
  <c r="L19" i="17"/>
  <c r="L18" i="17"/>
  <c r="L17" i="17"/>
  <c r="L16" i="17"/>
  <c r="L15" i="17"/>
  <c r="L14" i="17"/>
  <c r="L13" i="17"/>
  <c r="L12" i="17"/>
  <c r="L11" i="17"/>
  <c r="K10" i="17"/>
  <c r="J10" i="17"/>
  <c r="I10" i="17"/>
  <c r="H10" i="17"/>
  <c r="G10" i="17"/>
  <c r="F10" i="17"/>
  <c r="E10" i="17"/>
  <c r="E21" i="17" s="1"/>
  <c r="D10" i="17"/>
  <c r="C10" i="17"/>
  <c r="B10" i="17"/>
  <c r="L9" i="17"/>
  <c r="L8" i="17"/>
  <c r="L7" i="17"/>
  <c r="L6" i="17"/>
  <c r="L5" i="17"/>
  <c r="I21" i="17" l="1"/>
  <c r="L20" i="17"/>
  <c r="C21" i="17"/>
  <c r="G21" i="17"/>
  <c r="K21" i="17"/>
  <c r="D21" i="17"/>
  <c r="H21" i="17"/>
  <c r="B21" i="17"/>
  <c r="F21" i="17"/>
  <c r="J21" i="17"/>
  <c r="L10" i="17"/>
  <c r="K20" i="16"/>
  <c r="J20" i="16"/>
  <c r="I20" i="16"/>
  <c r="H20" i="16"/>
  <c r="G20" i="16"/>
  <c r="F20" i="16"/>
  <c r="E20" i="16"/>
  <c r="D20" i="16"/>
  <c r="C20" i="16"/>
  <c r="B20" i="16"/>
  <c r="L19" i="16"/>
  <c r="L18" i="16"/>
  <c r="L17" i="16"/>
  <c r="L16" i="16"/>
  <c r="L15" i="16"/>
  <c r="L14" i="16"/>
  <c r="L13" i="16"/>
  <c r="L12" i="16"/>
  <c r="L11" i="16"/>
  <c r="K10" i="16"/>
  <c r="J10" i="16"/>
  <c r="I10" i="16"/>
  <c r="H10" i="16"/>
  <c r="G10" i="16"/>
  <c r="F10" i="16"/>
  <c r="E10" i="16"/>
  <c r="D10" i="16"/>
  <c r="C10" i="16"/>
  <c r="B10" i="16"/>
  <c r="L9" i="16"/>
  <c r="L8" i="16"/>
  <c r="L7" i="16"/>
  <c r="L6" i="16"/>
  <c r="L5" i="16"/>
  <c r="L21" i="17" l="1"/>
  <c r="C21" i="16"/>
  <c r="E21" i="16"/>
  <c r="G21" i="16"/>
  <c r="K21" i="16"/>
  <c r="L20" i="16"/>
  <c r="L10" i="16"/>
  <c r="I21" i="16"/>
  <c r="B21" i="16"/>
  <c r="D21" i="16"/>
  <c r="F21" i="16"/>
  <c r="H21" i="16"/>
  <c r="J21" i="16"/>
  <c r="K20" i="15"/>
  <c r="J20" i="15"/>
  <c r="I20" i="15"/>
  <c r="H20" i="15"/>
  <c r="G20" i="15"/>
  <c r="F20" i="15"/>
  <c r="E20" i="15"/>
  <c r="D20" i="15"/>
  <c r="C20" i="15"/>
  <c r="B20" i="15"/>
  <c r="L19" i="15"/>
  <c r="L18" i="15"/>
  <c r="L17" i="15"/>
  <c r="L16" i="15"/>
  <c r="L15" i="15"/>
  <c r="L14" i="15"/>
  <c r="L13" i="15"/>
  <c r="L12" i="15"/>
  <c r="L11" i="15"/>
  <c r="K10" i="15"/>
  <c r="J10" i="15"/>
  <c r="I10" i="15"/>
  <c r="H10" i="15"/>
  <c r="G10" i="15"/>
  <c r="F10" i="15"/>
  <c r="E10" i="15"/>
  <c r="D10" i="15"/>
  <c r="C10" i="15"/>
  <c r="B10" i="15"/>
  <c r="L9" i="15"/>
  <c r="L8" i="15"/>
  <c r="L7" i="15"/>
  <c r="L6" i="15"/>
  <c r="L5" i="15"/>
  <c r="L21" i="16" l="1"/>
  <c r="B21" i="15"/>
  <c r="F21" i="15"/>
  <c r="C21" i="15"/>
  <c r="G21" i="15"/>
  <c r="L20" i="15"/>
  <c r="D21" i="15"/>
  <c r="H21" i="15"/>
  <c r="L10" i="15"/>
  <c r="E21" i="15"/>
  <c r="I21" i="15"/>
  <c r="J21" i="15"/>
  <c r="K21" i="15"/>
  <c r="L13" i="11"/>
  <c r="L14" i="11"/>
  <c r="L15" i="11"/>
  <c r="L16" i="11"/>
  <c r="L17" i="11"/>
  <c r="L18" i="11"/>
  <c r="L19" i="11"/>
  <c r="L12" i="11"/>
  <c r="L7" i="11"/>
  <c r="L8" i="11"/>
  <c r="L9" i="11"/>
  <c r="L6" i="11"/>
  <c r="L13" i="12"/>
  <c r="L14" i="12"/>
  <c r="L15" i="12"/>
  <c r="L16" i="12"/>
  <c r="L17" i="12"/>
  <c r="L18" i="12"/>
  <c r="L19" i="12"/>
  <c r="L12" i="12"/>
  <c r="L7" i="12"/>
  <c r="L8" i="12"/>
  <c r="L9" i="12"/>
  <c r="L6" i="12"/>
  <c r="L13" i="13"/>
  <c r="L14" i="13"/>
  <c r="L15" i="13"/>
  <c r="L16" i="13"/>
  <c r="L17" i="13"/>
  <c r="L18" i="13"/>
  <c r="L19" i="13"/>
  <c r="L12" i="13"/>
  <c r="L7" i="13"/>
  <c r="L8" i="13"/>
  <c r="L9" i="13"/>
  <c r="L6" i="13"/>
  <c r="L21" i="15" l="1"/>
  <c r="B20" i="11"/>
  <c r="B10" i="11"/>
  <c r="B21" i="11" l="1"/>
  <c r="B20" i="12"/>
  <c r="B10" i="12"/>
  <c r="B21" i="12" l="1"/>
  <c r="B20" i="13"/>
  <c r="B10" i="13"/>
  <c r="B21" i="13" l="1"/>
  <c r="L13" i="14"/>
  <c r="L14" i="14"/>
  <c r="L15" i="14"/>
  <c r="L16" i="14"/>
  <c r="L17" i="14"/>
  <c r="L18" i="14"/>
  <c r="L19" i="14"/>
  <c r="L12" i="14"/>
  <c r="L6" i="14"/>
  <c r="L7" i="14"/>
  <c r="L8" i="14"/>
  <c r="L9" i="14"/>
  <c r="L5" i="14"/>
  <c r="B20" i="14"/>
  <c r="B10" i="14"/>
  <c r="B21" i="14" s="1"/>
  <c r="K20" i="14" l="1"/>
  <c r="J20" i="14"/>
  <c r="I20" i="14"/>
  <c r="H20" i="14"/>
  <c r="G20" i="14"/>
  <c r="F20" i="14"/>
  <c r="E20" i="14"/>
  <c r="D20" i="14"/>
  <c r="C20" i="14"/>
  <c r="L11" i="14"/>
  <c r="K10" i="14"/>
  <c r="J10" i="14"/>
  <c r="I10" i="14"/>
  <c r="I21" i="14" s="1"/>
  <c r="H10" i="14"/>
  <c r="G10" i="14"/>
  <c r="F10" i="14"/>
  <c r="E10" i="14"/>
  <c r="E21" i="14" s="1"/>
  <c r="D10" i="14"/>
  <c r="C10" i="14"/>
  <c r="L10" i="14" s="1"/>
  <c r="F21" i="14" l="1"/>
  <c r="J21" i="14"/>
  <c r="L20" i="14"/>
  <c r="C21" i="14"/>
  <c r="G21" i="14"/>
  <c r="K21" i="14"/>
  <c r="D21" i="14"/>
  <c r="H21" i="14"/>
  <c r="L21" i="14" l="1"/>
  <c r="C10" i="13"/>
  <c r="K20" i="13"/>
  <c r="J20" i="13"/>
  <c r="I20" i="13"/>
  <c r="H20" i="13"/>
  <c r="G20" i="13"/>
  <c r="F20" i="13"/>
  <c r="E20" i="13"/>
  <c r="D20" i="13"/>
  <c r="C20" i="13"/>
  <c r="L11" i="13"/>
  <c r="K10" i="13"/>
  <c r="J10" i="13"/>
  <c r="I10" i="13"/>
  <c r="H10" i="13"/>
  <c r="G10" i="13"/>
  <c r="F10" i="13"/>
  <c r="E10" i="13"/>
  <c r="D10" i="13"/>
  <c r="L5" i="13"/>
  <c r="F21" i="13" l="1"/>
  <c r="L10" i="13"/>
  <c r="C21" i="13"/>
  <c r="G21" i="13"/>
  <c r="K21" i="13"/>
  <c r="J21" i="13"/>
  <c r="D21" i="13"/>
  <c r="H21" i="13"/>
  <c r="E21" i="13"/>
  <c r="I21" i="13"/>
  <c r="L20" i="13"/>
  <c r="D20" i="12"/>
  <c r="D10" i="11"/>
  <c r="L21" i="13" l="1"/>
  <c r="D10" i="12"/>
  <c r="D21" i="12" s="1"/>
  <c r="C10" i="12"/>
  <c r="E10" i="12"/>
  <c r="F10" i="12"/>
  <c r="G10" i="12"/>
  <c r="H10" i="12"/>
  <c r="I10" i="12"/>
  <c r="J10" i="12"/>
  <c r="K10" i="12"/>
  <c r="K20" i="12"/>
  <c r="J20" i="12"/>
  <c r="I20" i="12"/>
  <c r="H20" i="12"/>
  <c r="G20" i="12"/>
  <c r="F20" i="12"/>
  <c r="E20" i="12"/>
  <c r="C20" i="12"/>
  <c r="L11" i="12"/>
  <c r="J21" i="12"/>
  <c r="L5" i="12"/>
  <c r="F21" i="12" l="1"/>
  <c r="L10" i="12"/>
  <c r="E21" i="12"/>
  <c r="H21" i="12"/>
  <c r="I21" i="12"/>
  <c r="L20" i="12"/>
  <c r="C21" i="12"/>
  <c r="G21" i="12"/>
  <c r="K21" i="12"/>
  <c r="I20" i="11"/>
  <c r="I21" i="11" s="1"/>
  <c r="I10" i="11"/>
  <c r="F10" i="11"/>
  <c r="F20" i="11"/>
  <c r="L21" i="12" l="1"/>
  <c r="F21" i="11"/>
  <c r="D20" i="11"/>
  <c r="D21" i="11" s="1"/>
  <c r="K20" i="11" l="1"/>
  <c r="K10" i="11"/>
  <c r="K21" i="11" s="1"/>
  <c r="L11" i="11" l="1"/>
  <c r="L5" i="11"/>
  <c r="L20" i="11" l="1"/>
  <c r="J20" i="11"/>
  <c r="H20" i="11"/>
  <c r="G20" i="11"/>
  <c r="E20" i="11"/>
  <c r="C20" i="11"/>
  <c r="J10" i="11"/>
  <c r="H10" i="11"/>
  <c r="G10" i="11"/>
  <c r="E10" i="11"/>
  <c r="C10" i="11"/>
  <c r="L10" i="11" l="1"/>
  <c r="J21" i="11"/>
  <c r="L21" i="11"/>
  <c r="G21" i="11"/>
  <c r="H21" i="11"/>
  <c r="C21" i="11"/>
  <c r="E21" i="11"/>
  <c r="L9" i="10"/>
  <c r="F10" i="10" l="1"/>
  <c r="K20" i="10"/>
  <c r="J20" i="10"/>
  <c r="I20" i="10"/>
  <c r="H20" i="10"/>
  <c r="G20" i="10"/>
  <c r="F20" i="10"/>
  <c r="E20" i="10"/>
  <c r="D20" i="10"/>
  <c r="C20" i="10"/>
  <c r="B20" i="10"/>
  <c r="L19" i="10"/>
  <c r="L18" i="10"/>
  <c r="L17" i="10"/>
  <c r="L16" i="10"/>
  <c r="L15" i="10"/>
  <c r="L14" i="10"/>
  <c r="L13" i="10"/>
  <c r="L12" i="10"/>
  <c r="L11" i="10"/>
  <c r="K10" i="10"/>
  <c r="J10" i="10"/>
  <c r="I10" i="10"/>
  <c r="H10" i="10"/>
  <c r="G10" i="10"/>
  <c r="E10" i="10"/>
  <c r="D10" i="10"/>
  <c r="C10" i="10"/>
  <c r="B10" i="10"/>
  <c r="L8" i="10"/>
  <c r="L7" i="10"/>
  <c r="L6" i="10"/>
  <c r="L5" i="10"/>
  <c r="B21" i="10" l="1"/>
  <c r="J21" i="10"/>
  <c r="E21" i="10"/>
  <c r="I21" i="10"/>
  <c r="F21" i="10"/>
  <c r="C21" i="10"/>
  <c r="G21" i="10"/>
  <c r="K21" i="10"/>
  <c r="L20" i="10"/>
  <c r="L10" i="10"/>
  <c r="D21" i="10"/>
  <c r="H21" i="10"/>
  <c r="L21" i="10" l="1"/>
  <c r="K20" i="7"/>
  <c r="J20" i="7"/>
  <c r="I20" i="7"/>
  <c r="H20" i="7"/>
  <c r="G20" i="7"/>
  <c r="F20" i="7"/>
  <c r="E20" i="7"/>
  <c r="D20" i="7"/>
  <c r="C20" i="7"/>
  <c r="B20" i="7"/>
  <c r="L19" i="7"/>
  <c r="L18" i="7"/>
  <c r="L17" i="7"/>
  <c r="L16" i="7"/>
  <c r="L15" i="7"/>
  <c r="L14" i="7"/>
  <c r="L13" i="7"/>
  <c r="L12" i="7"/>
  <c r="L11" i="7"/>
  <c r="K10" i="7"/>
  <c r="J10" i="7"/>
  <c r="I10" i="7"/>
  <c r="H10" i="7"/>
  <c r="G10" i="7"/>
  <c r="F10" i="7"/>
  <c r="E10" i="7"/>
  <c r="D10" i="7"/>
  <c r="C10" i="7"/>
  <c r="B10" i="7"/>
  <c r="L9" i="7"/>
  <c r="L8" i="7"/>
  <c r="L7" i="7"/>
  <c r="L6" i="7"/>
  <c r="L5" i="7"/>
  <c r="L20" i="7" l="1"/>
  <c r="D21" i="7"/>
  <c r="C21" i="7"/>
  <c r="K21" i="7"/>
  <c r="H21" i="7"/>
  <c r="G21" i="7"/>
  <c r="B21" i="7"/>
  <c r="F21" i="7"/>
  <c r="J21" i="7"/>
  <c r="E21" i="7"/>
  <c r="I21" i="7"/>
  <c r="L10" i="7"/>
  <c r="L21" i="7" s="1"/>
  <c r="L12" i="6" l="1"/>
  <c r="C20" i="6"/>
  <c r="C21" i="6" s="1"/>
  <c r="D20" i="6"/>
  <c r="D21" i="6" s="1"/>
  <c r="E20" i="6"/>
  <c r="E21" i="6" s="1"/>
  <c r="F20" i="6"/>
  <c r="F21" i="6" s="1"/>
  <c r="G20" i="6"/>
  <c r="G21" i="6" s="1"/>
  <c r="H20" i="6"/>
  <c r="H21" i="6" s="1"/>
  <c r="I20" i="6"/>
  <c r="I21" i="6" s="1"/>
  <c r="J20" i="6"/>
  <c r="J21" i="6" s="1"/>
  <c r="K20" i="6"/>
  <c r="K21" i="6" s="1"/>
  <c r="B20" i="6"/>
  <c r="B21" i="6" s="1"/>
  <c r="L19" i="6"/>
  <c r="L18" i="6"/>
  <c r="L17" i="6"/>
  <c r="L16" i="6"/>
  <c r="L15" i="6"/>
  <c r="L14" i="6"/>
  <c r="L13" i="6"/>
  <c r="L9" i="6"/>
  <c r="L8" i="6"/>
  <c r="L7" i="6"/>
  <c r="L6" i="6"/>
  <c r="L21" i="5"/>
  <c r="J21" i="5"/>
  <c r="I21" i="5"/>
  <c r="H21" i="5"/>
  <c r="G21" i="5"/>
  <c r="F21" i="5"/>
  <c r="E21" i="5"/>
  <c r="C21" i="5"/>
  <c r="B21" i="5"/>
  <c r="K20" i="5"/>
  <c r="K21" i="5" s="1"/>
  <c r="K22" i="5" s="1"/>
  <c r="M19" i="5"/>
  <c r="M18" i="5"/>
  <c r="M17" i="5"/>
  <c r="M16" i="5"/>
  <c r="M15" i="5"/>
  <c r="M14" i="5"/>
  <c r="M13" i="5"/>
  <c r="L10" i="5"/>
  <c r="L22" i="5" s="1"/>
  <c r="K10" i="5"/>
  <c r="J10" i="5"/>
  <c r="I10" i="5"/>
  <c r="H10" i="5"/>
  <c r="H22" i="5" s="1"/>
  <c r="G10" i="5"/>
  <c r="F10" i="5"/>
  <c r="E10" i="5"/>
  <c r="C10" i="5"/>
  <c r="C22" i="5" s="1"/>
  <c r="B10" i="5"/>
  <c r="M9" i="5"/>
  <c r="M8" i="5"/>
  <c r="M7" i="5"/>
  <c r="M6" i="5"/>
  <c r="L21" i="4"/>
  <c r="K21" i="4"/>
  <c r="J21" i="4"/>
  <c r="J22" i="4" s="1"/>
  <c r="I21" i="4"/>
  <c r="H21" i="4"/>
  <c r="F21" i="4"/>
  <c r="E21" i="4"/>
  <c r="D21" i="4"/>
  <c r="C21" i="4"/>
  <c r="B21" i="4"/>
  <c r="G20" i="4"/>
  <c r="G21" i="4" s="1"/>
  <c r="M19" i="4"/>
  <c r="M18" i="4"/>
  <c r="M17" i="4"/>
  <c r="M16" i="4"/>
  <c r="M15" i="4"/>
  <c r="M14" i="4"/>
  <c r="M13" i="4"/>
  <c r="L10" i="4"/>
  <c r="L22" i="4" s="1"/>
  <c r="K10" i="4"/>
  <c r="J10" i="4"/>
  <c r="I10" i="4"/>
  <c r="I22" i="4" s="1"/>
  <c r="H10" i="4"/>
  <c r="H22" i="4"/>
  <c r="F10" i="4"/>
  <c r="F22" i="4" s="1"/>
  <c r="E10" i="4"/>
  <c r="E22" i="4" s="1"/>
  <c r="C10" i="4"/>
  <c r="C22" i="4" s="1"/>
  <c r="B10" i="4"/>
  <c r="B22" i="4"/>
  <c r="G9" i="4"/>
  <c r="G10" i="4" s="1"/>
  <c r="D9" i="4"/>
  <c r="D10" i="4" s="1"/>
  <c r="D22" i="4" s="1"/>
  <c r="M8" i="4"/>
  <c r="M7" i="4"/>
  <c r="M6" i="4"/>
  <c r="N22" i="3"/>
  <c r="M21" i="3"/>
  <c r="M22" i="3" s="1"/>
  <c r="L21" i="3"/>
  <c r="L22" i="3"/>
  <c r="K21" i="3"/>
  <c r="J21" i="3"/>
  <c r="J22" i="3" s="1"/>
  <c r="I21" i="3"/>
  <c r="H21" i="3"/>
  <c r="G21" i="3"/>
  <c r="F21" i="3"/>
  <c r="E21" i="3"/>
  <c r="D21" i="3"/>
  <c r="C21" i="3"/>
  <c r="B21" i="3"/>
  <c r="O20" i="3"/>
  <c r="G20" i="3"/>
  <c r="O19" i="3"/>
  <c r="O18" i="3"/>
  <c r="O17" i="3"/>
  <c r="O16" i="3"/>
  <c r="O15" i="3"/>
  <c r="O14" i="3"/>
  <c r="O13" i="3"/>
  <c r="L10" i="3"/>
  <c r="K10" i="3"/>
  <c r="J10" i="3"/>
  <c r="I10" i="3"/>
  <c r="I22" i="3" s="1"/>
  <c r="H10" i="3"/>
  <c r="G10" i="3"/>
  <c r="F10" i="3"/>
  <c r="F22" i="3" s="1"/>
  <c r="E10" i="3"/>
  <c r="E22" i="3" s="1"/>
  <c r="D10" i="3"/>
  <c r="D22" i="3" s="1"/>
  <c r="C10" i="3"/>
  <c r="C22" i="3"/>
  <c r="B10" i="3"/>
  <c r="B22" i="3" s="1"/>
  <c r="O9" i="3"/>
  <c r="O8" i="3"/>
  <c r="O7" i="3"/>
  <c r="O6" i="3"/>
  <c r="D6" i="2"/>
  <c r="D10" i="2" s="1"/>
  <c r="O7" i="2"/>
  <c r="O8" i="2"/>
  <c r="O9" i="2"/>
  <c r="B10" i="2"/>
  <c r="C10" i="2"/>
  <c r="E10" i="2"/>
  <c r="F10" i="2"/>
  <c r="F22" i="2" s="1"/>
  <c r="G10" i="2"/>
  <c r="H10" i="2"/>
  <c r="H22" i="2" s="1"/>
  <c r="K10" i="2"/>
  <c r="O13" i="2"/>
  <c r="O14" i="2"/>
  <c r="O15" i="2"/>
  <c r="O16" i="2"/>
  <c r="O17" i="2"/>
  <c r="O18" i="2"/>
  <c r="O19" i="2"/>
  <c r="O20" i="2"/>
  <c r="B21" i="2"/>
  <c r="C21" i="2"/>
  <c r="D21" i="2"/>
  <c r="E21" i="2"/>
  <c r="E22" i="2" s="1"/>
  <c r="G21" i="2"/>
  <c r="H21" i="2"/>
  <c r="K21" i="2"/>
  <c r="L21" i="2"/>
  <c r="L22" i="2" s="1"/>
  <c r="M21" i="2"/>
  <c r="N21" i="2"/>
  <c r="N22" i="2" s="1"/>
  <c r="B22" i="2"/>
  <c r="C22" i="2"/>
  <c r="G22" i="2"/>
  <c r="K22" i="2"/>
  <c r="M22" i="2"/>
  <c r="O10" i="3"/>
  <c r="M20" i="4"/>
  <c r="M9" i="4"/>
  <c r="O21" i="2" l="1"/>
  <c r="G22" i="3"/>
  <c r="J22" i="5"/>
  <c r="D22" i="2"/>
  <c r="O6" i="2"/>
  <c r="O10" i="2" s="1"/>
  <c r="O21" i="3"/>
  <c r="H22" i="3"/>
  <c r="K22" i="3"/>
  <c r="K22" i="4"/>
  <c r="L20" i="6"/>
  <c r="L10" i="6"/>
  <c r="O22" i="2"/>
  <c r="G22" i="4"/>
  <c r="M22" i="4" s="1"/>
  <c r="O22" i="3"/>
  <c r="M10" i="4"/>
  <c r="M21" i="4"/>
  <c r="E22" i="5"/>
  <c r="M20" i="5"/>
  <c r="F22" i="5"/>
  <c r="M21" i="5"/>
  <c r="G22" i="5"/>
  <c r="I22" i="5"/>
  <c r="M10" i="5"/>
  <c r="B22" i="5"/>
  <c r="L21" i="6" l="1"/>
  <c r="M22" i="5"/>
</calcChain>
</file>

<file path=xl/comments1.xml><?xml version="1.0" encoding="utf-8"?>
<comments xmlns="http://schemas.openxmlformats.org/spreadsheetml/2006/main">
  <authors>
    <author>blangut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blangut:</t>
        </r>
        <r>
          <rPr>
            <sz val="8"/>
            <color indexed="81"/>
            <rFont val="Tahoma"/>
            <family val="2"/>
          </rPr>
          <t xml:space="preserve">
Proprietor's fund</t>
        </r>
      </text>
    </comment>
  </commentList>
</comments>
</file>

<file path=xl/sharedStrings.xml><?xml version="1.0" encoding="utf-8"?>
<sst xmlns="http://schemas.openxmlformats.org/spreadsheetml/2006/main" count="505" uniqueCount="87">
  <si>
    <t>ANGLO MTIUS</t>
  </si>
  <si>
    <t xml:space="preserve">BAI </t>
  </si>
  <si>
    <t>CEYLINCO STELLA</t>
  </si>
  <si>
    <t>IOGA</t>
  </si>
  <si>
    <t>ISLAND LIFE</t>
  </si>
  <si>
    <t>LAMCO</t>
  </si>
  <si>
    <t>LIC</t>
  </si>
  <si>
    <t>MTIAN EAGLE</t>
  </si>
  <si>
    <t>MTIUS UNION</t>
  </si>
  <si>
    <t>SICOM</t>
  </si>
  <si>
    <t>SUN</t>
  </si>
  <si>
    <t>TOTAL</t>
  </si>
  <si>
    <t>EQUITY</t>
  </si>
  <si>
    <t>Share Capital</t>
  </si>
  <si>
    <t>Share Premium</t>
  </si>
  <si>
    <t>Profit and Loss</t>
  </si>
  <si>
    <t>Reserves</t>
  </si>
  <si>
    <t>Total Equities</t>
  </si>
  <si>
    <t>LIABILITIES</t>
  </si>
  <si>
    <t>Insurance Fund</t>
  </si>
  <si>
    <t>Outstanding Claims</t>
  </si>
  <si>
    <t>Amount due to reinsurers</t>
  </si>
  <si>
    <t>Amount due to insurers</t>
  </si>
  <si>
    <t>Bank Overdrafts</t>
  </si>
  <si>
    <t>Loans</t>
  </si>
  <si>
    <t>Retirement benefit obligations</t>
  </si>
  <si>
    <t>Other Liabilities</t>
  </si>
  <si>
    <t>Total Liabilities</t>
  </si>
  <si>
    <t>TOTAL EQUITIES AND LIABILITIES</t>
  </si>
  <si>
    <t>LONG TERM INSURANCE BUSINESS</t>
  </si>
  <si>
    <t>DISTRIBUTION OF EQUITIES AND LIABILITIES - YEAR 2009</t>
  </si>
  <si>
    <t>ALBAT ROSS</t>
  </si>
  <si>
    <t>LA PRUD ENCE</t>
  </si>
  <si>
    <t>-</t>
  </si>
  <si>
    <t>ANGLO</t>
  </si>
  <si>
    <t>BAI</t>
  </si>
  <si>
    <t>CIM LIFE</t>
  </si>
  <si>
    <t>LPM</t>
  </si>
  <si>
    <t>MUA</t>
  </si>
  <si>
    <t>PHOENIX</t>
  </si>
  <si>
    <t>DISTRIBUTION OF EQUITIES AND LIABILITIES - YEAR 2010</t>
  </si>
  <si>
    <t>(Amount Rs 000)</t>
  </si>
  <si>
    <t xml:space="preserve">IOGA </t>
  </si>
  <si>
    <t xml:space="preserve">LAMCO </t>
  </si>
  <si>
    <t xml:space="preserve">PHOENIX </t>
  </si>
  <si>
    <t>DISTRIBUTION OF EQUITIES AND LIABILITIES- YEAR 2011</t>
  </si>
  <si>
    <t xml:space="preserve">IOGA i </t>
  </si>
  <si>
    <t>LAMCO i</t>
  </si>
  <si>
    <t>PHOENIX i</t>
  </si>
  <si>
    <t>DISTRIBUTION OF EQUITIES AND LIABILITIES- YEAR 2012</t>
  </si>
  <si>
    <t>DISTRIBUTION OF EQUITIES AND LIABILITIES- YEAR 2013</t>
  </si>
  <si>
    <t>IOGA L</t>
  </si>
  <si>
    <t xml:space="preserve">ISLAND </t>
  </si>
  <si>
    <t>LA PRUDENCE</t>
  </si>
  <si>
    <t>LAMCO L</t>
  </si>
  <si>
    <t>METROPOLITAN</t>
  </si>
  <si>
    <t>PHOENIX L</t>
  </si>
  <si>
    <t>SICOM L</t>
  </si>
  <si>
    <t>Amount Due to Reinsurers</t>
  </si>
  <si>
    <t>Amount Due to Insurers</t>
  </si>
  <si>
    <t>Bank Overdraft</t>
  </si>
  <si>
    <t>Retirement Benefit Obligations</t>
  </si>
  <si>
    <t>* Closed Life Fund</t>
  </si>
  <si>
    <t>DISTRIBUTION OF EQUITIES AND LIABILITIES - YEAR 2014</t>
  </si>
  <si>
    <t>DISTRIBUTION OF EQUITIES AND LIABILITIES - YEAR 2008</t>
  </si>
  <si>
    <t>ALBATROSS</t>
  </si>
  <si>
    <t>LAPRUDENCE</t>
  </si>
  <si>
    <t>DISTRIBUTION OF EQUITIES AND LIABILITIES - YEAR 2015</t>
  </si>
  <si>
    <t>IOGA*</t>
  </si>
  <si>
    <t>LAMCO*</t>
  </si>
  <si>
    <t>PHOENIX*</t>
  </si>
  <si>
    <t>SWAN LIFE</t>
  </si>
  <si>
    <t>DISTRIBUTION OF EQUITIES AND LIABILITIES - YEAR 2016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</si>
  <si>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</si>
  <si>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t>IOGA *</t>
  </si>
  <si>
    <t>LAMCO *</t>
  </si>
  <si>
    <t>PHOENIX *</t>
  </si>
  <si>
    <t>DISTRIBUTION OF EQUITIES AND LIABILITIES - YEAR 2017</t>
  </si>
  <si>
    <t>DISTRIBUTION OF EQUITIES AND LIABILITIES - YEAR 2018</t>
  </si>
  <si>
    <r>
      <rPr>
        <b/>
        <i/>
        <sz val="10"/>
        <rFont val="Arial Narrow"/>
        <family val="2"/>
      </rPr>
      <t xml:space="preserve">Note: </t>
    </r>
    <r>
      <rPr>
        <i/>
        <sz val="10"/>
        <rFont val="Arial Narrow"/>
        <family val="2"/>
      </rPr>
      <t>Data for 2015 exclude that for one long-term insurer</t>
    </r>
  </si>
  <si>
    <t>DISTRIBUTION OF EQUITIES AND LIABILITIES - YEAR 2019</t>
  </si>
  <si>
    <t>NICL</t>
  </si>
  <si>
    <t>DISTRIBUTION OF EQUITIES AND LIABILITIES - YEAR 2020</t>
  </si>
  <si>
    <t>Afri Life Insurance Ltd (previously known as Metropolitan Life (Mauritius) Ltd) **</t>
  </si>
  <si>
    <t>** Date of change of name: September 2019</t>
  </si>
  <si>
    <t>DISTRIBUTION OF EQUITIES AND LIABILITIES - YEAR 2021</t>
  </si>
  <si>
    <t>DISTRIBUTION OF EQUITIES AND LIABILITIES -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</si>
</sst>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_);\(0\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color indexed="17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0"/>
      <color indexed="17"/>
      <name val="Arial Narrow"/>
      <family val="2"/>
    </font>
    <font>
      <sz val="10"/>
      <color theme="9" tint="-0.499984740745262"/>
      <name val="Arial Narrow"/>
      <family val="2"/>
    </font>
    <font>
      <sz val="12"/>
      <name val="Arial Narrow"/>
      <family val="2"/>
    </font>
    <font>
      <sz val="12"/>
      <color theme="0"/>
      <name val="Arial Narrow"/>
      <family val="2"/>
    </font>
    <font>
      <b/>
      <sz val="12"/>
      <color indexed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18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0" fontId="3" fillId="0" borderId="0" xfId="3" applyFill="1"/>
    <xf numFmtId="0" fontId="3" fillId="0" borderId="0" xfId="3" applyFill="1" applyAlignment="1">
      <alignment vertical="center" wrapText="1"/>
    </xf>
    <xf numFmtId="0" fontId="3" fillId="0" borderId="0" xfId="3"/>
    <xf numFmtId="164" fontId="3" fillId="0" borderId="0" xfId="3" applyNumberFormat="1" applyFill="1" applyAlignment="1">
      <alignment vertical="center" wrapText="1"/>
    </xf>
    <xf numFmtId="0" fontId="1" fillId="0" borderId="0" xfId="4" applyFill="1"/>
    <xf numFmtId="0" fontId="1" fillId="0" borderId="0" xfId="4" applyFill="1" applyAlignment="1">
      <alignment vertical="center" wrapText="1"/>
    </xf>
    <xf numFmtId="0" fontId="1" fillId="0" borderId="0" xfId="4"/>
    <xf numFmtId="0" fontId="0" fillId="0" borderId="0" xfId="0" applyAlignment="1">
      <alignment horizontal="center"/>
    </xf>
    <xf numFmtId="0" fontId="8" fillId="0" borderId="0" xfId="0" applyFont="1"/>
    <xf numFmtId="0" fontId="10" fillId="11" borderId="9" xfId="4" applyFont="1" applyFill="1" applyBorder="1" applyAlignment="1">
      <alignment horizontal="center" vertical="center" wrapText="1"/>
    </xf>
    <xf numFmtId="0" fontId="10" fillId="9" borderId="9" xfId="3" applyFont="1" applyFill="1" applyBorder="1" applyAlignment="1">
      <alignment horizontal="center" vertical="center" wrapText="1"/>
    </xf>
    <xf numFmtId="164" fontId="11" fillId="0" borderId="9" xfId="1" applyNumberFormat="1" applyFont="1" applyBorder="1"/>
    <xf numFmtId="0" fontId="8" fillId="9" borderId="9" xfId="3" applyFont="1" applyFill="1" applyBorder="1" applyAlignment="1">
      <alignment vertical="center" wrapText="1"/>
    </xf>
    <xf numFmtId="0" fontId="8" fillId="9" borderId="12" xfId="3" applyFont="1" applyFill="1" applyBorder="1" applyAlignment="1">
      <alignment vertical="center" wrapText="1"/>
    </xf>
    <xf numFmtId="0" fontId="10" fillId="0" borderId="18" xfId="3" applyFont="1" applyFill="1" applyBorder="1" applyAlignment="1">
      <alignment horizontal="center" vertical="center" wrapText="1"/>
    </xf>
    <xf numFmtId="164" fontId="12" fillId="0" borderId="18" xfId="1" applyNumberFormat="1" applyFont="1" applyBorder="1"/>
    <xf numFmtId="0" fontId="10" fillId="9" borderId="5" xfId="3" applyFont="1" applyFill="1" applyBorder="1" applyAlignment="1">
      <alignment horizontal="center" vertical="center" wrapText="1"/>
    </xf>
    <xf numFmtId="164" fontId="11" fillId="0" borderId="5" xfId="1" applyNumberFormat="1" applyFont="1" applyBorder="1"/>
    <xf numFmtId="0" fontId="10" fillId="8" borderId="18" xfId="3" applyFont="1" applyFill="1" applyBorder="1" applyAlignment="1">
      <alignment horizontal="center" vertical="center" wrapText="1"/>
    </xf>
    <xf numFmtId="164" fontId="11" fillId="0" borderId="0" xfId="1" applyNumberFormat="1" applyFont="1" applyBorder="1"/>
    <xf numFmtId="164" fontId="13" fillId="0" borderId="0" xfId="1" applyNumberFormat="1" applyFont="1"/>
    <xf numFmtId="164" fontId="11" fillId="0" borderId="20" xfId="1" applyNumberFormat="1" applyFont="1" applyBorder="1"/>
    <xf numFmtId="0" fontId="14" fillId="0" borderId="0" xfId="0" applyFont="1"/>
    <xf numFmtId="0" fontId="14" fillId="0" borderId="0" xfId="3" applyFont="1" applyFill="1" applyBorder="1" applyAlignment="1"/>
    <xf numFmtId="0" fontId="4" fillId="0" borderId="0" xfId="0" applyFont="1"/>
    <xf numFmtId="164" fontId="11" fillId="0" borderId="12" xfId="1" applyNumberFormat="1" applyFont="1" applyBorder="1"/>
    <xf numFmtId="0" fontId="8" fillId="0" borderId="17" xfId="4" applyFont="1" applyFill="1" applyBorder="1"/>
    <xf numFmtId="0" fontId="10" fillId="11" borderId="16" xfId="4" applyFont="1" applyFill="1" applyBorder="1" applyAlignment="1">
      <alignment vertical="center" wrapText="1"/>
    </xf>
    <xf numFmtId="164" fontId="10" fillId="11" borderId="15" xfId="1" applyNumberFormat="1" applyFont="1" applyFill="1" applyBorder="1" applyAlignment="1">
      <alignment horizontal="center" vertical="center" wrapText="1"/>
    </xf>
    <xf numFmtId="0" fontId="10" fillId="12" borderId="3" xfId="4" applyFont="1" applyFill="1" applyBorder="1" applyAlignment="1">
      <alignment horizontal="center" vertical="center" wrapText="1"/>
    </xf>
    <xf numFmtId="0" fontId="10" fillId="9" borderId="4" xfId="3" applyFont="1" applyFill="1" applyBorder="1" applyAlignment="1">
      <alignment vertical="center" wrapText="1"/>
    </xf>
    <xf numFmtId="164" fontId="8" fillId="0" borderId="5" xfId="4" applyNumberFormat="1" applyFont="1" applyFill="1" applyBorder="1" applyAlignment="1">
      <alignment vertical="center" wrapText="1"/>
    </xf>
    <xf numFmtId="164" fontId="8" fillId="0" borderId="5" xfId="1" applyNumberFormat="1" applyFont="1" applyFill="1" applyBorder="1" applyAlignment="1">
      <alignment vertical="center" wrapText="1"/>
    </xf>
    <xf numFmtId="164" fontId="8" fillId="0" borderId="6" xfId="1" applyNumberFormat="1" applyFont="1" applyFill="1" applyBorder="1" applyAlignment="1">
      <alignment vertical="center" wrapText="1"/>
    </xf>
    <xf numFmtId="41" fontId="15" fillId="0" borderId="7" xfId="1" applyNumberFormat="1" applyFont="1" applyFill="1" applyBorder="1" applyAlignment="1">
      <alignment horizontal="center" vertical="center" wrapText="1"/>
    </xf>
    <xf numFmtId="0" fontId="8" fillId="9" borderId="8" xfId="3" applyFont="1" applyFill="1" applyBorder="1" applyAlignment="1">
      <alignment vertical="center" wrapText="1"/>
    </xf>
    <xf numFmtId="164" fontId="8" fillId="0" borderId="9" xfId="4" applyNumberFormat="1" applyFont="1" applyFill="1" applyBorder="1" applyAlignment="1">
      <alignment vertical="center" wrapText="1"/>
    </xf>
    <xf numFmtId="164" fontId="8" fillId="0" borderId="9" xfId="1" applyNumberFormat="1" applyFont="1" applyFill="1" applyBorder="1" applyAlignment="1">
      <alignment vertical="center" wrapText="1"/>
    </xf>
    <xf numFmtId="41" fontId="10" fillId="0" borderId="10" xfId="1" applyNumberFormat="1" applyFont="1" applyFill="1" applyBorder="1" applyAlignment="1">
      <alignment vertical="center" wrapText="1"/>
    </xf>
    <xf numFmtId="0" fontId="8" fillId="9" borderId="11" xfId="3" applyFont="1" applyFill="1" applyBorder="1" applyAlignment="1">
      <alignment vertical="center" wrapText="1"/>
    </xf>
    <xf numFmtId="164" fontId="8" fillId="0" borderId="12" xfId="4" applyNumberFormat="1" applyFont="1" applyFill="1" applyBorder="1" applyAlignment="1">
      <alignment vertical="center" wrapText="1"/>
    </xf>
    <xf numFmtId="164" fontId="8" fillId="0" borderId="13" xfId="1" applyNumberFormat="1" applyFont="1" applyFill="1" applyBorder="1" applyAlignment="1">
      <alignment vertical="center" wrapText="1"/>
    </xf>
    <xf numFmtId="41" fontId="10" fillId="0" borderId="14" xfId="1" applyNumberFormat="1" applyFont="1" applyFill="1" applyBorder="1" applyAlignment="1">
      <alignment vertical="center" wrapText="1"/>
    </xf>
    <xf numFmtId="0" fontId="10" fillId="0" borderId="16" xfId="3" applyFont="1" applyFill="1" applyBorder="1" applyAlignment="1">
      <alignment vertical="center" wrapText="1"/>
    </xf>
    <xf numFmtId="164" fontId="10" fillId="0" borderId="15" xfId="1" applyNumberFormat="1" applyFont="1" applyFill="1" applyBorder="1" applyAlignment="1">
      <alignment vertical="center" wrapText="1"/>
    </xf>
    <xf numFmtId="164" fontId="10" fillId="0" borderId="15" xfId="4" applyNumberFormat="1" applyFont="1" applyFill="1" applyBorder="1" applyAlignment="1">
      <alignment vertical="center" wrapText="1"/>
    </xf>
    <xf numFmtId="41" fontId="10" fillId="0" borderId="3" xfId="1" applyNumberFormat="1" applyFont="1" applyFill="1" applyBorder="1" applyAlignment="1">
      <alignment vertical="center" wrapText="1"/>
    </xf>
    <xf numFmtId="0" fontId="10" fillId="9" borderId="8" xfId="3" applyFont="1" applyFill="1" applyBorder="1" applyAlignment="1">
      <alignment vertical="center" wrapText="1"/>
    </xf>
    <xf numFmtId="41" fontId="10" fillId="0" borderId="7" xfId="1" applyNumberFormat="1" applyFont="1" applyFill="1" applyBorder="1" applyAlignment="1">
      <alignment vertical="center" wrapText="1"/>
    </xf>
    <xf numFmtId="41" fontId="10" fillId="0" borderId="15" xfId="1" applyNumberFormat="1" applyFont="1" applyFill="1" applyBorder="1" applyAlignment="1">
      <alignment vertical="center" wrapText="1"/>
    </xf>
    <xf numFmtId="0" fontId="10" fillId="8" borderId="16" xfId="3" applyFont="1" applyFill="1" applyBorder="1" applyAlignment="1">
      <alignment vertical="center" wrapText="1"/>
    </xf>
    <xf numFmtId="0" fontId="8" fillId="0" borderId="0" xfId="4" applyFont="1" applyFill="1"/>
    <xf numFmtId="164" fontId="8" fillId="0" borderId="0" xfId="1" applyNumberFormat="1" applyFont="1" applyFill="1" applyAlignment="1">
      <alignment horizontal="center" vertical="center"/>
    </xf>
    <xf numFmtId="164" fontId="16" fillId="0" borderId="0" xfId="1" applyNumberFormat="1" applyFont="1" applyFill="1" applyAlignment="1">
      <alignment horizontal="center" vertical="center"/>
    </xf>
    <xf numFmtId="164" fontId="17" fillId="0" borderId="0" xfId="1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8" fillId="0" borderId="0" xfId="1" applyNumberFormat="1" applyFont="1" applyFill="1"/>
    <xf numFmtId="165" fontId="8" fillId="0" borderId="0" xfId="1" applyNumberFormat="1" applyFont="1" applyFill="1"/>
    <xf numFmtId="0" fontId="8" fillId="0" borderId="0" xfId="4" applyFont="1"/>
    <xf numFmtId="165" fontId="8" fillId="0" borderId="0" xfId="4" applyNumberFormat="1" applyFont="1"/>
    <xf numFmtId="0" fontId="16" fillId="0" borderId="0" xfId="4" applyFont="1" applyFill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center" vertical="center"/>
    </xf>
    <xf numFmtId="0" fontId="4" fillId="0" borderId="0" xfId="4" applyFont="1"/>
    <xf numFmtId="0" fontId="4" fillId="0" borderId="0" xfId="4" applyFont="1" applyFill="1"/>
    <xf numFmtId="3" fontId="9" fillId="0" borderId="17" xfId="4" applyNumberFormat="1" applyFont="1" applyBorder="1" applyAlignment="1">
      <alignment horizontal="right" vertical="center"/>
    </xf>
    <xf numFmtId="0" fontId="8" fillId="0" borderId="5" xfId="4" applyFont="1" applyFill="1" applyBorder="1" applyAlignment="1">
      <alignment vertical="center" wrapText="1"/>
    </xf>
    <xf numFmtId="41" fontId="8" fillId="0" borderId="5" xfId="1" applyNumberFormat="1" applyFont="1" applyFill="1" applyBorder="1" applyAlignment="1">
      <alignment vertical="center" wrapText="1"/>
    </xf>
    <xf numFmtId="41" fontId="8" fillId="0" borderId="6" xfId="1" applyNumberFormat="1" applyFont="1" applyFill="1" applyBorder="1" applyAlignment="1">
      <alignment vertical="center" wrapText="1"/>
    </xf>
    <xf numFmtId="3" fontId="8" fillId="0" borderId="9" xfId="4" applyNumberFormat="1" applyFont="1" applyFill="1" applyBorder="1" applyAlignment="1">
      <alignment vertical="center" wrapText="1"/>
    </xf>
    <xf numFmtId="41" fontId="8" fillId="0" borderId="9" xfId="1" applyNumberFormat="1" applyFont="1" applyFill="1" applyBorder="1" applyAlignment="1">
      <alignment vertical="center" wrapText="1"/>
    </xf>
    <xf numFmtId="38" fontId="8" fillId="0" borderId="9" xfId="4" applyNumberFormat="1" applyFont="1" applyFill="1" applyBorder="1" applyAlignment="1">
      <alignment vertical="center" wrapText="1"/>
    </xf>
    <xf numFmtId="41" fontId="8" fillId="0" borderId="13" xfId="1" applyNumberFormat="1" applyFont="1" applyFill="1" applyBorder="1" applyAlignment="1">
      <alignment vertical="center" wrapText="1"/>
    </xf>
    <xf numFmtId="41" fontId="8" fillId="0" borderId="15" xfId="1" applyNumberFormat="1" applyFont="1" applyFill="1" applyBorder="1" applyAlignment="1">
      <alignment vertical="center" wrapText="1"/>
    </xf>
    <xf numFmtId="164" fontId="8" fillId="0" borderId="15" xfId="4" applyNumberFormat="1" applyFont="1" applyFill="1" applyBorder="1" applyAlignment="1">
      <alignment vertical="center" wrapText="1"/>
    </xf>
    <xf numFmtId="41" fontId="8" fillId="0" borderId="3" xfId="1" applyNumberFormat="1" applyFont="1" applyFill="1" applyBorder="1" applyAlignment="1">
      <alignment vertical="center" wrapText="1"/>
    </xf>
    <xf numFmtId="0" fontId="8" fillId="9" borderId="4" xfId="3" applyFont="1" applyFill="1" applyBorder="1" applyAlignment="1">
      <alignment vertical="center" wrapText="1"/>
    </xf>
    <xf numFmtId="165" fontId="8" fillId="0" borderId="0" xfId="1" applyNumberFormat="1" applyFont="1" applyFill="1" applyAlignment="1">
      <alignment horizontal="center" vertical="center"/>
    </xf>
    <xf numFmtId="0" fontId="8" fillId="0" borderId="17" xfId="3" applyFont="1" applyFill="1" applyBorder="1"/>
    <xf numFmtId="164" fontId="8" fillId="0" borderId="0" xfId="2" applyNumberFormat="1" applyFont="1" applyFill="1" applyBorder="1" applyAlignment="1">
      <alignment horizontal="center" vertical="center"/>
    </xf>
    <xf numFmtId="3" fontId="9" fillId="0" borderId="17" xfId="3" applyNumberFormat="1" applyFont="1" applyBorder="1" applyAlignment="1">
      <alignment horizontal="right" vertical="center"/>
    </xf>
    <xf numFmtId="0" fontId="10" fillId="10" borderId="16" xfId="3" applyFont="1" applyFill="1" applyBorder="1" applyAlignment="1">
      <alignment vertical="center" wrapText="1"/>
    </xf>
    <xf numFmtId="164" fontId="10" fillId="10" borderId="15" xfId="2" applyNumberFormat="1" applyFont="1" applyFill="1" applyBorder="1" applyAlignment="1">
      <alignment horizontal="center" vertical="center" wrapText="1"/>
    </xf>
    <xf numFmtId="0" fontId="10" fillId="8" borderId="3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vertical="center" wrapText="1"/>
    </xf>
    <xf numFmtId="41" fontId="17" fillId="0" borderId="5" xfId="2" applyNumberFormat="1" applyFont="1" applyFill="1" applyBorder="1" applyAlignment="1">
      <alignment vertical="center" wrapText="1"/>
    </xf>
    <xf numFmtId="41" fontId="17" fillId="0" borderId="6" xfId="2" applyNumberFormat="1" applyFont="1" applyFill="1" applyBorder="1" applyAlignment="1">
      <alignment vertical="center" wrapText="1"/>
    </xf>
    <xf numFmtId="41" fontId="8" fillId="0" borderId="6" xfId="2" applyNumberFormat="1" applyFont="1" applyFill="1" applyBorder="1" applyAlignment="1">
      <alignment vertical="center" wrapText="1"/>
    </xf>
    <xf numFmtId="41" fontId="15" fillId="0" borderId="7" xfId="2" applyNumberFormat="1" applyFont="1" applyFill="1" applyBorder="1" applyAlignment="1">
      <alignment horizontal="center" vertical="center" wrapText="1"/>
    </xf>
    <xf numFmtId="164" fontId="8" fillId="0" borderId="9" xfId="3" applyNumberFormat="1" applyFont="1" applyFill="1" applyBorder="1" applyAlignment="1">
      <alignment vertical="center" wrapText="1"/>
    </xf>
    <xf numFmtId="41" fontId="8" fillId="0" borderId="9" xfId="2" applyNumberFormat="1" applyFont="1" applyFill="1" applyBorder="1" applyAlignment="1">
      <alignment vertical="center" wrapText="1"/>
    </xf>
    <xf numFmtId="41" fontId="10" fillId="0" borderId="10" xfId="2" applyNumberFormat="1" applyFont="1" applyFill="1" applyBorder="1" applyAlignment="1">
      <alignment vertical="center" wrapText="1"/>
    </xf>
    <xf numFmtId="164" fontId="8" fillId="0" borderId="12" xfId="3" applyNumberFormat="1" applyFont="1" applyFill="1" applyBorder="1" applyAlignment="1">
      <alignment vertical="center" wrapText="1"/>
    </xf>
    <xf numFmtId="41" fontId="8" fillId="0" borderId="12" xfId="2" applyNumberFormat="1" applyFont="1" applyFill="1" applyBorder="1" applyAlignment="1">
      <alignment vertical="center" wrapText="1"/>
    </xf>
    <xf numFmtId="41" fontId="8" fillId="0" borderId="13" xfId="2" applyNumberFormat="1" applyFont="1" applyFill="1" applyBorder="1" applyAlignment="1">
      <alignment horizontal="center" vertical="center" wrapText="1"/>
    </xf>
    <xf numFmtId="41" fontId="8" fillId="0" borderId="13" xfId="2" applyNumberFormat="1" applyFont="1" applyFill="1" applyBorder="1" applyAlignment="1">
      <alignment vertical="center" wrapText="1"/>
    </xf>
    <xf numFmtId="41" fontId="10" fillId="0" borderId="14" xfId="2" applyNumberFormat="1" applyFont="1" applyFill="1" applyBorder="1" applyAlignment="1">
      <alignment vertical="center" wrapText="1"/>
    </xf>
    <xf numFmtId="41" fontId="10" fillId="0" borderId="15" xfId="2" applyNumberFormat="1" applyFont="1" applyFill="1" applyBorder="1" applyAlignment="1">
      <alignment vertical="center" wrapText="1"/>
    </xf>
    <xf numFmtId="41" fontId="8" fillId="0" borderId="15" xfId="2" applyNumberFormat="1" applyFont="1" applyFill="1" applyBorder="1" applyAlignment="1">
      <alignment vertical="center" wrapText="1"/>
    </xf>
    <xf numFmtId="164" fontId="8" fillId="0" borderId="15" xfId="3" applyNumberFormat="1" applyFont="1" applyFill="1" applyBorder="1" applyAlignment="1">
      <alignment vertical="center" wrapText="1"/>
    </xf>
    <xf numFmtId="41" fontId="8" fillId="0" borderId="3" xfId="2" applyNumberFormat="1" applyFont="1" applyFill="1" applyBorder="1" applyAlignment="1">
      <alignment vertical="center" wrapText="1"/>
    </xf>
    <xf numFmtId="164" fontId="8" fillId="0" borderId="5" xfId="3" applyNumberFormat="1" applyFont="1" applyFill="1" applyBorder="1" applyAlignment="1">
      <alignment vertical="center" wrapText="1"/>
    </xf>
    <xf numFmtId="41" fontId="8" fillId="0" borderId="5" xfId="2" applyNumberFormat="1" applyFont="1" applyFill="1" applyBorder="1" applyAlignment="1">
      <alignment vertical="center" wrapText="1"/>
    </xf>
    <xf numFmtId="41" fontId="10" fillId="0" borderId="7" xfId="2" applyNumberFormat="1" applyFont="1" applyFill="1" applyBorder="1" applyAlignment="1">
      <alignment vertical="center" wrapText="1"/>
    </xf>
    <xf numFmtId="41" fontId="8" fillId="0" borderId="9" xfId="2" applyNumberFormat="1" applyFont="1" applyFill="1" applyBorder="1" applyAlignment="1">
      <alignment horizontal="center" vertical="center" wrapText="1"/>
    </xf>
    <xf numFmtId="41" fontId="10" fillId="0" borderId="3" xfId="2" applyNumberFormat="1" applyFont="1" applyFill="1" applyBorder="1" applyAlignment="1">
      <alignment vertical="center" wrapText="1"/>
    </xf>
    <xf numFmtId="0" fontId="8" fillId="0" borderId="0" xfId="3" applyFont="1" applyFill="1"/>
    <xf numFmtId="164" fontId="8" fillId="0" borderId="0" xfId="2" applyNumberFormat="1" applyFont="1" applyFill="1" applyAlignment="1">
      <alignment horizontal="center" vertical="center"/>
    </xf>
    <xf numFmtId="164" fontId="16" fillId="0" borderId="0" xfId="2" applyNumberFormat="1" applyFont="1" applyFill="1" applyAlignment="1">
      <alignment horizontal="center" vertical="center"/>
    </xf>
    <xf numFmtId="164" fontId="17" fillId="0" borderId="0" xfId="2" applyNumberFormat="1" applyFont="1" applyFill="1" applyAlignment="1">
      <alignment horizontal="center" vertical="center"/>
    </xf>
    <xf numFmtId="164" fontId="9" fillId="0" borderId="0" xfId="2" applyNumberFormat="1" applyFont="1" applyFill="1" applyAlignment="1">
      <alignment vertical="center"/>
    </xf>
    <xf numFmtId="164" fontId="8" fillId="0" borderId="0" xfId="2" applyNumberFormat="1" applyFont="1" applyFill="1"/>
    <xf numFmtId="165" fontId="8" fillId="0" borderId="0" xfId="2" applyNumberFormat="1" applyFont="1" applyFill="1"/>
    <xf numFmtId="165" fontId="8" fillId="0" borderId="0" xfId="2" applyNumberFormat="1" applyFont="1" applyFill="1" applyAlignment="1">
      <alignment horizontal="center" vertical="center"/>
    </xf>
    <xf numFmtId="0" fontId="8" fillId="0" borderId="0" xfId="3" applyFont="1"/>
    <xf numFmtId="165" fontId="8" fillId="0" borderId="0" xfId="3" applyNumberFormat="1" applyFont="1"/>
    <xf numFmtId="164" fontId="16" fillId="0" borderId="0" xfId="2" applyNumberFormat="1" applyFont="1" applyFill="1" applyBorder="1" applyAlignment="1">
      <alignment horizontal="center" vertical="center"/>
    </xf>
    <xf numFmtId="164" fontId="17" fillId="0" borderId="0" xfId="2" applyNumberFormat="1" applyFont="1" applyFill="1" applyBorder="1" applyAlignment="1">
      <alignment horizontal="center" vertical="center"/>
    </xf>
    <xf numFmtId="164" fontId="16" fillId="0" borderId="17" xfId="2" applyNumberFormat="1" applyFont="1" applyFill="1" applyBorder="1" applyAlignment="1">
      <alignment horizontal="center" vertical="center"/>
    </xf>
    <xf numFmtId="0" fontId="4" fillId="0" borderId="0" xfId="3" applyFont="1"/>
    <xf numFmtId="0" fontId="4" fillId="0" borderId="0" xfId="3" applyFont="1" applyFill="1"/>
    <xf numFmtId="164" fontId="21" fillId="10" borderId="1" xfId="2" applyNumberFormat="1" applyFont="1" applyFill="1" applyBorder="1" applyAlignment="1">
      <alignment horizontal="center" vertical="center" wrapText="1"/>
    </xf>
    <xf numFmtId="164" fontId="21" fillId="2" borderId="1" xfId="2" applyNumberFormat="1" applyFont="1" applyFill="1" applyBorder="1" applyAlignment="1">
      <alignment horizontal="center" vertical="center" wrapText="1"/>
    </xf>
    <xf numFmtId="0" fontId="10" fillId="5" borderId="3" xfId="3" applyFont="1" applyFill="1" applyBorder="1" applyAlignment="1">
      <alignment horizontal="center" vertical="center" wrapText="1"/>
    </xf>
    <xf numFmtId="0" fontId="10" fillId="6" borderId="4" xfId="3" applyFont="1" applyFill="1" applyBorder="1" applyAlignment="1">
      <alignment vertical="center" wrapText="1"/>
    </xf>
    <xf numFmtId="0" fontId="8" fillId="6" borderId="8" xfId="3" applyFont="1" applyFill="1" applyBorder="1" applyAlignment="1">
      <alignment vertical="center" wrapText="1"/>
    </xf>
    <xf numFmtId="0" fontId="8" fillId="6" borderId="11" xfId="3" applyFont="1" applyFill="1" applyBorder="1" applyAlignment="1">
      <alignment vertical="center" wrapText="1"/>
    </xf>
    <xf numFmtId="37" fontId="8" fillId="0" borderId="15" xfId="2" applyNumberFormat="1" applyFont="1" applyFill="1" applyBorder="1" applyAlignment="1">
      <alignment vertical="center" wrapText="1"/>
    </xf>
    <xf numFmtId="0" fontId="10" fillId="6" borderId="8" xfId="3" applyFont="1" applyFill="1" applyBorder="1" applyAlignment="1">
      <alignment vertical="center" wrapText="1"/>
    </xf>
    <xf numFmtId="0" fontId="10" fillId="5" borderId="16" xfId="3" applyFont="1" applyFill="1" applyBorder="1" applyAlignment="1">
      <alignment vertical="center" wrapText="1"/>
    </xf>
    <xf numFmtId="164" fontId="9" fillId="0" borderId="0" xfId="2" applyNumberFormat="1" applyFont="1" applyFill="1"/>
    <xf numFmtId="164" fontId="16" fillId="0" borderId="0" xfId="2" applyNumberFormat="1" applyFont="1" applyFill="1"/>
    <xf numFmtId="41" fontId="16" fillId="0" borderId="0" xfId="2" applyNumberFormat="1" applyFont="1" applyFill="1" applyBorder="1" applyAlignment="1">
      <alignment vertical="center" wrapText="1"/>
    </xf>
    <xf numFmtId="0" fontId="4" fillId="0" borderId="0" xfId="0" applyFont="1" applyFill="1"/>
    <xf numFmtId="0" fontId="8" fillId="0" borderId="0" xfId="0" applyFont="1" applyFill="1" applyBorder="1"/>
    <xf numFmtId="38" fontId="22" fillId="0" borderId="0" xfId="0" applyNumberFormat="1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64" fontId="21" fillId="2" borderId="1" xfId="1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164" fontId="8" fillId="0" borderId="0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164" fontId="10" fillId="0" borderId="2" xfId="1" applyNumberFormat="1" applyFont="1" applyFill="1" applyBorder="1" applyAlignment="1">
      <alignment vertical="center" wrapText="1"/>
    </xf>
    <xf numFmtId="0" fontId="8" fillId="0" borderId="0" xfId="0" applyFont="1" applyFill="1"/>
    <xf numFmtId="164" fontId="10" fillId="0" borderId="0" xfId="1" applyNumberFormat="1" applyFont="1" applyFill="1"/>
    <xf numFmtId="0" fontId="20" fillId="0" borderId="0" xfId="0" applyFont="1" applyFill="1" applyAlignment="1">
      <alignment horizontal="center"/>
    </xf>
    <xf numFmtId="164" fontId="22" fillId="0" borderId="0" xfId="1" applyNumberFormat="1" applyFont="1" applyFill="1" applyBorder="1"/>
    <xf numFmtId="0" fontId="10" fillId="2" borderId="1" xfId="0" applyFont="1" applyFill="1" applyBorder="1" applyAlignment="1">
      <alignment vertical="center" wrapText="1"/>
    </xf>
    <xf numFmtId="164" fontId="21" fillId="2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vertical="center" wrapText="1"/>
    </xf>
    <xf numFmtId="0" fontId="10" fillId="11" borderId="12" xfId="4" applyFont="1" applyFill="1" applyBorder="1" applyAlignment="1">
      <alignment horizontal="center" vertical="center" wrapText="1"/>
    </xf>
    <xf numFmtId="3" fontId="22" fillId="0" borderId="0" xfId="4" applyNumberFormat="1" applyFont="1"/>
    <xf numFmtId="164" fontId="8" fillId="0" borderId="0" xfId="0" applyNumberFormat="1" applyFont="1"/>
    <xf numFmtId="164" fontId="11" fillId="0" borderId="10" xfId="1" applyNumberFormat="1" applyFont="1" applyBorder="1"/>
    <xf numFmtId="0" fontId="10" fillId="9" borderId="23" xfId="3" applyFont="1" applyFill="1" applyBorder="1" applyAlignment="1">
      <alignment horizontal="center" vertical="center" wrapText="1"/>
    </xf>
    <xf numFmtId="0" fontId="8" fillId="9" borderId="21" xfId="3" applyFont="1" applyFill="1" applyBorder="1" applyAlignment="1">
      <alignment vertical="center" wrapText="1"/>
    </xf>
    <xf numFmtId="164" fontId="11" fillId="0" borderId="24" xfId="1" applyNumberFormat="1" applyFont="1" applyBorder="1"/>
    <xf numFmtId="164" fontId="11" fillId="0" borderId="22" xfId="1" applyNumberFormat="1" applyFont="1" applyBorder="1"/>
    <xf numFmtId="164" fontId="11" fillId="0" borderId="25" xfId="1" applyNumberFormat="1" applyFont="1" applyBorder="1"/>
    <xf numFmtId="164" fontId="21" fillId="2" borderId="9" xfId="2" applyNumberFormat="1" applyFont="1" applyFill="1" applyBorder="1" applyAlignment="1">
      <alignment horizontal="center" vertical="center" wrapText="1"/>
    </xf>
    <xf numFmtId="164" fontId="11" fillId="0" borderId="18" xfId="1" applyNumberFormat="1" applyFont="1" applyBorder="1"/>
    <xf numFmtId="164" fontId="21" fillId="2" borderId="12" xfId="2" applyNumberFormat="1" applyFont="1" applyFill="1" applyBorder="1" applyAlignment="1">
      <alignment horizontal="center" vertical="center" wrapText="1"/>
    </xf>
    <xf numFmtId="0" fontId="0" fillId="0" borderId="18" xfId="0" applyBorder="1"/>
    <xf numFmtId="164" fontId="12" fillId="0" borderId="9" xfId="1" applyNumberFormat="1" applyFont="1" applyBorder="1"/>
    <xf numFmtId="0" fontId="10" fillId="9" borderId="21" xfId="3" applyFont="1" applyFill="1" applyBorder="1" applyAlignment="1">
      <alignment horizontal="center" vertical="center" wrapText="1"/>
    </xf>
    <xf numFmtId="0" fontId="8" fillId="9" borderId="26" xfId="3" applyFont="1" applyFill="1" applyBorder="1" applyAlignment="1">
      <alignment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8" borderId="27" xfId="3" applyFont="1" applyFill="1" applyBorder="1" applyAlignment="1">
      <alignment horizontal="center" vertical="center" wrapText="1"/>
    </xf>
    <xf numFmtId="0" fontId="7" fillId="7" borderId="0" xfId="3" applyFont="1" applyFill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right" vertical="center"/>
    </xf>
    <xf numFmtId="0" fontId="18" fillId="7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52.28515625" style="12" bestFit="1" customWidth="1"/>
    <col min="2" max="7" width="13.7109375" style="12" customWidth="1"/>
    <col min="8" max="8" width="17.7109375" style="12" customWidth="1"/>
    <col min="9" max="12" width="13.7109375" style="12" customWidth="1"/>
  </cols>
  <sheetData>
    <row r="1" spans="1:12" s="2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28" customFormat="1" ht="20.100000000000001" customHeight="1" x14ac:dyDescent="0.25">
      <c r="A2" s="179" t="s">
        <v>86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5" customHeight="1" x14ac:dyDescent="0.2">
      <c r="A3" s="180" t="s">
        <v>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s="11" customFormat="1" ht="51.75" customHeight="1" x14ac:dyDescent="0.2">
      <c r="A4" s="13"/>
      <c r="B4" s="161" t="s">
        <v>81</v>
      </c>
      <c r="C4" s="161" t="s">
        <v>52</v>
      </c>
      <c r="D4" s="161" t="s">
        <v>74</v>
      </c>
      <c r="E4" s="161" t="s">
        <v>53</v>
      </c>
      <c r="F4" s="161" t="s">
        <v>75</v>
      </c>
      <c r="G4" s="161" t="s">
        <v>6</v>
      </c>
      <c r="H4" s="172" t="s">
        <v>83</v>
      </c>
      <c r="I4" s="161" t="s">
        <v>76</v>
      </c>
      <c r="J4" s="161" t="s">
        <v>57</v>
      </c>
      <c r="K4" s="161" t="s">
        <v>71</v>
      </c>
      <c r="L4" s="161" t="s">
        <v>11</v>
      </c>
    </row>
    <row r="5" spans="1:12" ht="19.5" customHeight="1" x14ac:dyDescent="0.2">
      <c r="A5" s="175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>
        <f>SUM(B5:K5)</f>
        <v>0</v>
      </c>
    </row>
    <row r="6" spans="1:12" ht="17.25" customHeight="1" x14ac:dyDescent="0.2">
      <c r="A6" s="166" t="s">
        <v>13</v>
      </c>
      <c r="B6" s="15">
        <v>5949000</v>
      </c>
      <c r="C6" s="15">
        <v>324530</v>
      </c>
      <c r="D6" s="15">
        <v>0</v>
      </c>
      <c r="E6" s="15">
        <v>25000</v>
      </c>
      <c r="F6" s="15">
        <v>0</v>
      </c>
      <c r="G6" s="15">
        <v>0</v>
      </c>
      <c r="H6" s="15">
        <v>340227.19699999999</v>
      </c>
      <c r="I6" s="15">
        <v>15000</v>
      </c>
      <c r="J6" s="15">
        <v>25000</v>
      </c>
      <c r="K6" s="15">
        <v>26322.1</v>
      </c>
      <c r="L6" s="15">
        <f t="shared" ref="L6:L10" si="0">SUM(B6:K6)</f>
        <v>6705079.2969999993</v>
      </c>
    </row>
    <row r="7" spans="1:12" ht="17.25" customHeight="1" x14ac:dyDescent="0.2">
      <c r="A7" s="166" t="s">
        <v>14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45000</v>
      </c>
      <c r="K7" s="15">
        <v>0</v>
      </c>
      <c r="L7" s="15">
        <f t="shared" si="0"/>
        <v>45000</v>
      </c>
    </row>
    <row r="8" spans="1:12" ht="17.25" customHeight="1" x14ac:dyDescent="0.2">
      <c r="A8" s="166" t="s">
        <v>15</v>
      </c>
      <c r="B8" s="15">
        <v>-4036155.3050000002</v>
      </c>
      <c r="C8" s="15">
        <v>0</v>
      </c>
      <c r="D8" s="15">
        <v>0</v>
      </c>
      <c r="E8" s="15">
        <v>1339454.56</v>
      </c>
      <c r="F8" s="15">
        <v>0</v>
      </c>
      <c r="G8" s="15">
        <v>0</v>
      </c>
      <c r="H8" s="15">
        <v>-175337.14600000001</v>
      </c>
      <c r="I8" s="15">
        <v>0</v>
      </c>
      <c r="J8" s="15">
        <v>102861.72100000001</v>
      </c>
      <c r="K8" s="15">
        <v>1543186.7450000001</v>
      </c>
      <c r="L8" s="15">
        <f t="shared" si="0"/>
        <v>-1225989.4250000003</v>
      </c>
    </row>
    <row r="9" spans="1:12" ht="17.25" customHeight="1" x14ac:dyDescent="0.2">
      <c r="A9" s="176" t="s">
        <v>16</v>
      </c>
      <c r="B9" s="15">
        <v>51556.593000000001</v>
      </c>
      <c r="C9" s="15">
        <v>46102.529000000002</v>
      </c>
      <c r="D9" s="15">
        <v>23581.669000000002</v>
      </c>
      <c r="E9" s="15">
        <v>61031.82</v>
      </c>
      <c r="F9" s="15">
        <v>1931.82</v>
      </c>
      <c r="G9" s="15">
        <v>163498.43299999999</v>
      </c>
      <c r="H9" s="15">
        <v>78018.032000000007</v>
      </c>
      <c r="I9" s="15">
        <v>0</v>
      </c>
      <c r="J9" s="15">
        <v>6424180.2879999997</v>
      </c>
      <c r="K9" s="15">
        <v>529642.76699999999</v>
      </c>
      <c r="L9" s="15">
        <f t="shared" si="0"/>
        <v>7379543.9509999994</v>
      </c>
    </row>
    <row r="10" spans="1:12" ht="17.25" customHeight="1" x14ac:dyDescent="0.2">
      <c r="A10" s="177" t="s">
        <v>17</v>
      </c>
      <c r="B10" s="174">
        <f t="shared" ref="B10:K10" si="1">SUM(B6:B9)</f>
        <v>1964401.2879999999</v>
      </c>
      <c r="C10" s="174">
        <f t="shared" si="1"/>
        <v>370632.52899999998</v>
      </c>
      <c r="D10" s="174">
        <f t="shared" si="1"/>
        <v>23581.669000000002</v>
      </c>
      <c r="E10" s="174">
        <f t="shared" si="1"/>
        <v>1425486.3800000001</v>
      </c>
      <c r="F10" s="174">
        <f t="shared" si="1"/>
        <v>1931.82</v>
      </c>
      <c r="G10" s="174">
        <f t="shared" si="1"/>
        <v>163498.43299999999</v>
      </c>
      <c r="H10" s="174">
        <f t="shared" si="1"/>
        <v>242908.08299999998</v>
      </c>
      <c r="I10" s="174">
        <f t="shared" si="1"/>
        <v>15000</v>
      </c>
      <c r="J10" s="174">
        <f t="shared" si="1"/>
        <v>6597042.0089999996</v>
      </c>
      <c r="K10" s="15">
        <f t="shared" si="1"/>
        <v>2099151.6120000002</v>
      </c>
      <c r="L10" s="174">
        <f t="shared" si="0"/>
        <v>12903633.822999999</v>
      </c>
    </row>
    <row r="11" spans="1:12" ht="17.25" customHeight="1" x14ac:dyDescent="0.2">
      <c r="A11" s="165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>
        <f>SUM(C11:K11)</f>
        <v>0</v>
      </c>
    </row>
    <row r="12" spans="1:12" ht="17.25" customHeight="1" x14ac:dyDescent="0.2">
      <c r="A12" s="166" t="s">
        <v>19</v>
      </c>
      <c r="B12" s="15">
        <v>7926802.3899999997</v>
      </c>
      <c r="C12" s="15">
        <v>814665.74349999998</v>
      </c>
      <c r="D12" s="15">
        <v>31198.322</v>
      </c>
      <c r="E12" s="15">
        <v>10502139.848999999</v>
      </c>
      <c r="F12" s="15">
        <v>24950.039000000001</v>
      </c>
      <c r="G12" s="15">
        <v>4577703.4510000004</v>
      </c>
      <c r="H12" s="15">
        <v>837267.35900000005</v>
      </c>
      <c r="I12" s="15">
        <v>34511.381999999998</v>
      </c>
      <c r="J12" s="15">
        <v>13411019.953</v>
      </c>
      <c r="K12" s="15">
        <v>51132210.937999986</v>
      </c>
      <c r="L12" s="15">
        <f>SUM(B12:K12)</f>
        <v>89292469.426499993</v>
      </c>
    </row>
    <row r="13" spans="1:12" ht="17.25" customHeight="1" x14ac:dyDescent="0.2">
      <c r="A13" s="166" t="s">
        <v>20</v>
      </c>
      <c r="B13" s="15">
        <v>275849.02799999999</v>
      </c>
      <c r="C13" s="15">
        <v>10799.720059999998</v>
      </c>
      <c r="D13" s="15"/>
      <c r="E13" s="15">
        <v>0</v>
      </c>
      <c r="F13" s="15"/>
      <c r="G13" s="15">
        <v>0</v>
      </c>
      <c r="H13" s="15">
        <v>11525.026</v>
      </c>
      <c r="I13" s="15"/>
      <c r="J13" s="15">
        <v>106061.189</v>
      </c>
      <c r="K13" s="15">
        <v>296866.49</v>
      </c>
      <c r="L13" s="15">
        <f t="shared" ref="L13:L19" si="2">SUM(B13:K13)</f>
        <v>701101.45305999997</v>
      </c>
    </row>
    <row r="14" spans="1:12" ht="17.25" customHeight="1" x14ac:dyDescent="0.2">
      <c r="A14" s="166" t="s">
        <v>58</v>
      </c>
      <c r="B14" s="15">
        <v>1504.2449999999999</v>
      </c>
      <c r="C14" s="15">
        <v>0</v>
      </c>
      <c r="D14" s="15">
        <v>35.893000000000001</v>
      </c>
      <c r="E14" s="15">
        <v>25648.698</v>
      </c>
      <c r="F14" s="15">
        <v>1430.548</v>
      </c>
      <c r="G14" s="15">
        <v>0</v>
      </c>
      <c r="H14" s="15">
        <v>4213</v>
      </c>
      <c r="I14" s="15">
        <v>1577.0160000000001</v>
      </c>
      <c r="J14" s="15">
        <v>92474.760999999999</v>
      </c>
      <c r="K14" s="15">
        <v>0</v>
      </c>
      <c r="L14" s="15">
        <f t="shared" si="2"/>
        <v>126884.16099999999</v>
      </c>
    </row>
    <row r="15" spans="1:12" ht="17.25" customHeight="1" x14ac:dyDescent="0.2">
      <c r="A15" s="166" t="s">
        <v>59</v>
      </c>
      <c r="B15" s="15">
        <v>2643.52</v>
      </c>
      <c r="C15" s="15">
        <v>0</v>
      </c>
      <c r="D15" s="15"/>
      <c r="E15" s="15">
        <v>0</v>
      </c>
      <c r="F15" s="15"/>
      <c r="G15" s="15">
        <v>0</v>
      </c>
      <c r="H15" s="15">
        <v>0</v>
      </c>
      <c r="I15" s="15"/>
      <c r="J15" s="15">
        <v>1.95</v>
      </c>
      <c r="K15" s="15">
        <v>172393.399</v>
      </c>
      <c r="L15" s="15">
        <f t="shared" si="2"/>
        <v>175038.86900000001</v>
      </c>
    </row>
    <row r="16" spans="1:12" ht="17.25" customHeight="1" x14ac:dyDescent="0.2">
      <c r="A16" s="166" t="s">
        <v>60</v>
      </c>
      <c r="B16" s="15">
        <v>0</v>
      </c>
      <c r="C16" s="15">
        <v>0</v>
      </c>
      <c r="D16" s="15"/>
      <c r="E16" s="15">
        <v>0</v>
      </c>
      <c r="F16" s="15"/>
      <c r="G16" s="15">
        <v>34305.603999999999</v>
      </c>
      <c r="H16" s="15">
        <v>0</v>
      </c>
      <c r="I16" s="15"/>
      <c r="J16" s="15">
        <v>0</v>
      </c>
      <c r="K16" s="15">
        <v>0</v>
      </c>
      <c r="L16" s="15">
        <f t="shared" si="2"/>
        <v>34305.603999999999</v>
      </c>
    </row>
    <row r="17" spans="1:12" ht="17.25" customHeight="1" x14ac:dyDescent="0.2">
      <c r="A17" s="166" t="s">
        <v>24</v>
      </c>
      <c r="B17" s="15">
        <v>0</v>
      </c>
      <c r="C17" s="15">
        <v>0</v>
      </c>
      <c r="D17" s="15"/>
      <c r="E17" s="15">
        <v>0</v>
      </c>
      <c r="F17" s="15"/>
      <c r="G17" s="15">
        <v>0</v>
      </c>
      <c r="H17" s="15">
        <v>0</v>
      </c>
      <c r="I17" s="15"/>
      <c r="J17" s="15">
        <v>59865.603999999999</v>
      </c>
      <c r="K17" s="15">
        <v>0</v>
      </c>
      <c r="L17" s="15">
        <f t="shared" si="2"/>
        <v>59865.603999999999</v>
      </c>
    </row>
    <row r="18" spans="1:12" ht="17.25" customHeight="1" x14ac:dyDescent="0.2">
      <c r="A18" s="166" t="s">
        <v>61</v>
      </c>
      <c r="B18" s="15">
        <v>20432</v>
      </c>
      <c r="C18" s="15">
        <v>0</v>
      </c>
      <c r="D18" s="15"/>
      <c r="E18" s="15">
        <v>0</v>
      </c>
      <c r="F18" s="15">
        <v>371.423</v>
      </c>
      <c r="G18" s="15">
        <v>20908.242999999999</v>
      </c>
      <c r="H18" s="15">
        <v>0</v>
      </c>
      <c r="I18" s="15">
        <v>133.71899999999999</v>
      </c>
      <c r="J18" s="15">
        <v>686328.49699999997</v>
      </c>
      <c r="K18" s="15">
        <v>198427.09099999999</v>
      </c>
      <c r="L18" s="15">
        <f t="shared" si="2"/>
        <v>926600.973</v>
      </c>
    </row>
    <row r="19" spans="1:12" ht="17.25" customHeight="1" x14ac:dyDescent="0.2">
      <c r="A19" s="176" t="s">
        <v>26</v>
      </c>
      <c r="B19" s="15">
        <v>151933.842</v>
      </c>
      <c r="C19" s="15">
        <v>85653.547081116762</v>
      </c>
      <c r="D19" s="15">
        <v>1290.201</v>
      </c>
      <c r="E19" s="15">
        <v>274347.967</v>
      </c>
      <c r="F19" s="15">
        <v>813.06500000000005</v>
      </c>
      <c r="G19" s="15">
        <v>123537.54300000001</v>
      </c>
      <c r="H19" s="15">
        <v>65283.974000000002</v>
      </c>
      <c r="I19" s="15">
        <v>4126.1279999999997</v>
      </c>
      <c r="J19" s="15">
        <v>291530.53399999999</v>
      </c>
      <c r="K19" s="15">
        <v>786627.06900000002</v>
      </c>
      <c r="L19" s="15">
        <f t="shared" si="2"/>
        <v>1785143.8700811169</v>
      </c>
    </row>
    <row r="20" spans="1:12" ht="17.25" customHeight="1" x14ac:dyDescent="0.2">
      <c r="A20" s="177" t="s">
        <v>27</v>
      </c>
      <c r="B20" s="174">
        <f t="shared" ref="B20:K20" si="3">SUM(B12:B19)</f>
        <v>8379165.0249999994</v>
      </c>
      <c r="C20" s="174">
        <f t="shared" si="3"/>
        <v>911119.01064111665</v>
      </c>
      <c r="D20" s="174">
        <f>SUM(D12:D19)</f>
        <v>32524.416000000001</v>
      </c>
      <c r="E20" s="174">
        <f t="shared" si="3"/>
        <v>10802136.514</v>
      </c>
      <c r="F20" s="174">
        <f>SUM(F12:F19)</f>
        <v>27565.074999999997</v>
      </c>
      <c r="G20" s="174">
        <f t="shared" si="3"/>
        <v>4756454.841</v>
      </c>
      <c r="H20" s="174">
        <f t="shared" si="3"/>
        <v>918289.35900000005</v>
      </c>
      <c r="I20" s="174">
        <f t="shared" si="3"/>
        <v>40348.244999999995</v>
      </c>
      <c r="J20" s="174">
        <f t="shared" si="3"/>
        <v>14647282.487999998</v>
      </c>
      <c r="K20" s="174">
        <f t="shared" si="3"/>
        <v>52586524.986999981</v>
      </c>
      <c r="L20" s="174">
        <f>SUM(L12:L19)</f>
        <v>93101409.960641116</v>
      </c>
    </row>
    <row r="21" spans="1:12" ht="17.25" customHeight="1" x14ac:dyDescent="0.2">
      <c r="A21" s="178" t="s">
        <v>28</v>
      </c>
      <c r="B21" s="174">
        <f t="shared" ref="B21:K21" si="4">SUM(B20,B10)</f>
        <v>10343566.312999999</v>
      </c>
      <c r="C21" s="174">
        <f t="shared" si="4"/>
        <v>1281751.5396411167</v>
      </c>
      <c r="D21" s="174">
        <f t="shared" si="4"/>
        <v>56106.085000000006</v>
      </c>
      <c r="E21" s="174">
        <f t="shared" si="4"/>
        <v>12227622.894000001</v>
      </c>
      <c r="F21" s="174">
        <f t="shared" si="4"/>
        <v>29496.894999999997</v>
      </c>
      <c r="G21" s="174">
        <f t="shared" si="4"/>
        <v>4919953.2740000002</v>
      </c>
      <c r="H21" s="174">
        <f t="shared" si="4"/>
        <v>1161197.442</v>
      </c>
      <c r="I21" s="174">
        <f t="shared" si="4"/>
        <v>55348.244999999995</v>
      </c>
      <c r="J21" s="174">
        <f t="shared" si="4"/>
        <v>21244324.496999998</v>
      </c>
      <c r="K21" s="174">
        <f t="shared" si="4"/>
        <v>54685676.598999985</v>
      </c>
      <c r="L21" s="174">
        <f>SUM(L20,L10)</f>
        <v>106005043.78364111</v>
      </c>
    </row>
    <row r="22" spans="1:12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">
      <c r="A23" s="24" t="s">
        <v>62</v>
      </c>
      <c r="B23" s="24"/>
      <c r="C23"/>
      <c r="D23"/>
      <c r="E23"/>
      <c r="F23"/>
      <c r="G23"/>
      <c r="H23"/>
      <c r="I23"/>
      <c r="J23"/>
      <c r="K23"/>
      <c r="L23"/>
    </row>
    <row r="24" spans="1:12" x14ac:dyDescent="0.2">
      <c r="A24" s="24" t="s">
        <v>84</v>
      </c>
      <c r="B24" s="24"/>
      <c r="C24"/>
      <c r="D24"/>
      <c r="E24"/>
      <c r="F24"/>
      <c r="G24"/>
      <c r="H24"/>
      <c r="I24"/>
      <c r="J24"/>
      <c r="K24"/>
      <c r="L24"/>
    </row>
    <row r="25" spans="1:12" x14ac:dyDescent="0.2">
      <c r="A25" s="27" t="s">
        <v>73</v>
      </c>
      <c r="B25" s="27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2">
      <c r="C26"/>
    </row>
  </sheetData>
  <mergeCells count="3">
    <mergeCell ref="A1:L1"/>
    <mergeCell ref="A2:L2"/>
    <mergeCell ref="A3:L3"/>
  </mergeCells>
  <pageMargins left="0.7" right="0.7" top="0.75" bottom="0.75" header="0.3" footer="0.3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workbookViewId="0">
      <pane xSplit="1" ySplit="4" topLeftCell="B5" activePane="bottomRight" state="frozen"/>
      <selection activeCell="E48" sqref="E48"/>
      <selection pane="topRight" activeCell="E48" sqref="E48"/>
      <selection pane="bottomLeft" activeCell="E48" sqref="E48"/>
      <selection pane="bottomRight" activeCell="A22" sqref="A22:XFD22"/>
    </sheetView>
  </sheetViews>
  <sheetFormatPr defaultRowHeight="12.75" x14ac:dyDescent="0.2"/>
  <cols>
    <col min="1" max="1" width="41.28515625" style="62" bestFit="1" customWidth="1"/>
    <col min="2" max="2" width="12.28515625" style="62" customWidth="1"/>
    <col min="3" max="3" width="11.28515625" style="62" bestFit="1" customWidth="1"/>
    <col min="4" max="4" width="10.140625" style="62" customWidth="1"/>
    <col min="5" max="5" width="10.28515625" style="62" bestFit="1" customWidth="1"/>
    <col min="6" max="7" width="12.28515625" style="62" customWidth="1"/>
    <col min="8" max="8" width="12.28515625" style="63" customWidth="1"/>
    <col min="9" max="9" width="19.28515625" style="62" customWidth="1"/>
    <col min="10" max="11" width="12.140625" style="62" customWidth="1"/>
    <col min="12" max="12" width="14.42578125" style="62" customWidth="1"/>
    <col min="13" max="252" width="9.140625" style="10"/>
    <col min="253" max="253" width="32.5703125" style="10" customWidth="1"/>
    <col min="254" max="255" width="12.28515625" style="10" customWidth="1"/>
    <col min="256" max="256" width="0" style="10" hidden="1" customWidth="1"/>
    <col min="257" max="261" width="12.28515625" style="10" customWidth="1"/>
    <col min="262" max="262" width="12.140625" style="10" customWidth="1"/>
    <col min="263" max="263" width="0" style="10" hidden="1" customWidth="1"/>
    <col min="264" max="265" width="12.140625" style="10" customWidth="1"/>
    <col min="266" max="266" width="3" style="10" customWidth="1"/>
    <col min="267" max="267" width="12.7109375" style="10" customWidth="1"/>
    <col min="268" max="508" width="9.140625" style="10"/>
    <col min="509" max="509" width="32.5703125" style="10" customWidth="1"/>
    <col min="510" max="511" width="12.28515625" style="10" customWidth="1"/>
    <col min="512" max="512" width="0" style="10" hidden="1" customWidth="1"/>
    <col min="513" max="517" width="12.28515625" style="10" customWidth="1"/>
    <col min="518" max="518" width="12.140625" style="10" customWidth="1"/>
    <col min="519" max="519" width="0" style="10" hidden="1" customWidth="1"/>
    <col min="520" max="521" width="12.140625" style="10" customWidth="1"/>
    <col min="522" max="522" width="3" style="10" customWidth="1"/>
    <col min="523" max="523" width="12.7109375" style="10" customWidth="1"/>
    <col min="524" max="764" width="9.140625" style="10"/>
    <col min="765" max="765" width="32.5703125" style="10" customWidth="1"/>
    <col min="766" max="767" width="12.28515625" style="10" customWidth="1"/>
    <col min="768" max="768" width="0" style="10" hidden="1" customWidth="1"/>
    <col min="769" max="773" width="12.28515625" style="10" customWidth="1"/>
    <col min="774" max="774" width="12.140625" style="10" customWidth="1"/>
    <col min="775" max="775" width="0" style="10" hidden="1" customWidth="1"/>
    <col min="776" max="777" width="12.140625" style="10" customWidth="1"/>
    <col min="778" max="778" width="3" style="10" customWidth="1"/>
    <col min="779" max="779" width="12.7109375" style="10" customWidth="1"/>
    <col min="780" max="1020" width="9.140625" style="10"/>
    <col min="1021" max="1021" width="32.5703125" style="10" customWidth="1"/>
    <col min="1022" max="1023" width="12.28515625" style="10" customWidth="1"/>
    <col min="1024" max="1024" width="0" style="10" hidden="1" customWidth="1"/>
    <col min="1025" max="1029" width="12.28515625" style="10" customWidth="1"/>
    <col min="1030" max="1030" width="12.140625" style="10" customWidth="1"/>
    <col min="1031" max="1031" width="0" style="10" hidden="1" customWidth="1"/>
    <col min="1032" max="1033" width="12.140625" style="10" customWidth="1"/>
    <col min="1034" max="1034" width="3" style="10" customWidth="1"/>
    <col min="1035" max="1035" width="12.7109375" style="10" customWidth="1"/>
    <col min="1036" max="1276" width="9.140625" style="10"/>
    <col min="1277" max="1277" width="32.5703125" style="10" customWidth="1"/>
    <col min="1278" max="1279" width="12.28515625" style="10" customWidth="1"/>
    <col min="1280" max="1280" width="0" style="10" hidden="1" customWidth="1"/>
    <col min="1281" max="1285" width="12.28515625" style="10" customWidth="1"/>
    <col min="1286" max="1286" width="12.140625" style="10" customWidth="1"/>
    <col min="1287" max="1287" width="0" style="10" hidden="1" customWidth="1"/>
    <col min="1288" max="1289" width="12.140625" style="10" customWidth="1"/>
    <col min="1290" max="1290" width="3" style="10" customWidth="1"/>
    <col min="1291" max="1291" width="12.7109375" style="10" customWidth="1"/>
    <col min="1292" max="1532" width="9.140625" style="10"/>
    <col min="1533" max="1533" width="32.5703125" style="10" customWidth="1"/>
    <col min="1534" max="1535" width="12.28515625" style="10" customWidth="1"/>
    <col min="1536" max="1536" width="0" style="10" hidden="1" customWidth="1"/>
    <col min="1537" max="1541" width="12.28515625" style="10" customWidth="1"/>
    <col min="1542" max="1542" width="12.140625" style="10" customWidth="1"/>
    <col min="1543" max="1543" width="0" style="10" hidden="1" customWidth="1"/>
    <col min="1544" max="1545" width="12.140625" style="10" customWidth="1"/>
    <col min="1546" max="1546" width="3" style="10" customWidth="1"/>
    <col min="1547" max="1547" width="12.7109375" style="10" customWidth="1"/>
    <col min="1548" max="1788" width="9.140625" style="10"/>
    <col min="1789" max="1789" width="32.5703125" style="10" customWidth="1"/>
    <col min="1790" max="1791" width="12.28515625" style="10" customWidth="1"/>
    <col min="1792" max="1792" width="0" style="10" hidden="1" customWidth="1"/>
    <col min="1793" max="1797" width="12.28515625" style="10" customWidth="1"/>
    <col min="1798" max="1798" width="12.140625" style="10" customWidth="1"/>
    <col min="1799" max="1799" width="0" style="10" hidden="1" customWidth="1"/>
    <col min="1800" max="1801" width="12.140625" style="10" customWidth="1"/>
    <col min="1802" max="1802" width="3" style="10" customWidth="1"/>
    <col min="1803" max="1803" width="12.7109375" style="10" customWidth="1"/>
    <col min="1804" max="2044" width="9.140625" style="10"/>
    <col min="2045" max="2045" width="32.5703125" style="10" customWidth="1"/>
    <col min="2046" max="2047" width="12.28515625" style="10" customWidth="1"/>
    <col min="2048" max="2048" width="0" style="10" hidden="1" customWidth="1"/>
    <col min="2049" max="2053" width="12.28515625" style="10" customWidth="1"/>
    <col min="2054" max="2054" width="12.140625" style="10" customWidth="1"/>
    <col min="2055" max="2055" width="0" style="10" hidden="1" customWidth="1"/>
    <col min="2056" max="2057" width="12.140625" style="10" customWidth="1"/>
    <col min="2058" max="2058" width="3" style="10" customWidth="1"/>
    <col min="2059" max="2059" width="12.7109375" style="10" customWidth="1"/>
    <col min="2060" max="2300" width="9.140625" style="10"/>
    <col min="2301" max="2301" width="32.5703125" style="10" customWidth="1"/>
    <col min="2302" max="2303" width="12.28515625" style="10" customWidth="1"/>
    <col min="2304" max="2304" width="0" style="10" hidden="1" customWidth="1"/>
    <col min="2305" max="2309" width="12.28515625" style="10" customWidth="1"/>
    <col min="2310" max="2310" width="12.140625" style="10" customWidth="1"/>
    <col min="2311" max="2311" width="0" style="10" hidden="1" customWidth="1"/>
    <col min="2312" max="2313" width="12.140625" style="10" customWidth="1"/>
    <col min="2314" max="2314" width="3" style="10" customWidth="1"/>
    <col min="2315" max="2315" width="12.7109375" style="10" customWidth="1"/>
    <col min="2316" max="2556" width="9.140625" style="10"/>
    <col min="2557" max="2557" width="32.5703125" style="10" customWidth="1"/>
    <col min="2558" max="2559" width="12.28515625" style="10" customWidth="1"/>
    <col min="2560" max="2560" width="0" style="10" hidden="1" customWidth="1"/>
    <col min="2561" max="2565" width="12.28515625" style="10" customWidth="1"/>
    <col min="2566" max="2566" width="12.140625" style="10" customWidth="1"/>
    <col min="2567" max="2567" width="0" style="10" hidden="1" customWidth="1"/>
    <col min="2568" max="2569" width="12.140625" style="10" customWidth="1"/>
    <col min="2570" max="2570" width="3" style="10" customWidth="1"/>
    <col min="2571" max="2571" width="12.7109375" style="10" customWidth="1"/>
    <col min="2572" max="2812" width="9.140625" style="10"/>
    <col min="2813" max="2813" width="32.5703125" style="10" customWidth="1"/>
    <col min="2814" max="2815" width="12.28515625" style="10" customWidth="1"/>
    <col min="2816" max="2816" width="0" style="10" hidden="1" customWidth="1"/>
    <col min="2817" max="2821" width="12.28515625" style="10" customWidth="1"/>
    <col min="2822" max="2822" width="12.140625" style="10" customWidth="1"/>
    <col min="2823" max="2823" width="0" style="10" hidden="1" customWidth="1"/>
    <col min="2824" max="2825" width="12.140625" style="10" customWidth="1"/>
    <col min="2826" max="2826" width="3" style="10" customWidth="1"/>
    <col min="2827" max="2827" width="12.7109375" style="10" customWidth="1"/>
    <col min="2828" max="3068" width="9.140625" style="10"/>
    <col min="3069" max="3069" width="32.5703125" style="10" customWidth="1"/>
    <col min="3070" max="3071" width="12.28515625" style="10" customWidth="1"/>
    <col min="3072" max="3072" width="0" style="10" hidden="1" customWidth="1"/>
    <col min="3073" max="3077" width="12.28515625" style="10" customWidth="1"/>
    <col min="3078" max="3078" width="12.140625" style="10" customWidth="1"/>
    <col min="3079" max="3079" width="0" style="10" hidden="1" customWidth="1"/>
    <col min="3080" max="3081" width="12.140625" style="10" customWidth="1"/>
    <col min="3082" max="3082" width="3" style="10" customWidth="1"/>
    <col min="3083" max="3083" width="12.7109375" style="10" customWidth="1"/>
    <col min="3084" max="3324" width="9.140625" style="10"/>
    <col min="3325" max="3325" width="32.5703125" style="10" customWidth="1"/>
    <col min="3326" max="3327" width="12.28515625" style="10" customWidth="1"/>
    <col min="3328" max="3328" width="0" style="10" hidden="1" customWidth="1"/>
    <col min="3329" max="3333" width="12.28515625" style="10" customWidth="1"/>
    <col min="3334" max="3334" width="12.140625" style="10" customWidth="1"/>
    <col min="3335" max="3335" width="0" style="10" hidden="1" customWidth="1"/>
    <col min="3336" max="3337" width="12.140625" style="10" customWidth="1"/>
    <col min="3338" max="3338" width="3" style="10" customWidth="1"/>
    <col min="3339" max="3339" width="12.7109375" style="10" customWidth="1"/>
    <col min="3340" max="3580" width="9.140625" style="10"/>
    <col min="3581" max="3581" width="32.5703125" style="10" customWidth="1"/>
    <col min="3582" max="3583" width="12.28515625" style="10" customWidth="1"/>
    <col min="3584" max="3584" width="0" style="10" hidden="1" customWidth="1"/>
    <col min="3585" max="3589" width="12.28515625" style="10" customWidth="1"/>
    <col min="3590" max="3590" width="12.140625" style="10" customWidth="1"/>
    <col min="3591" max="3591" width="0" style="10" hidden="1" customWidth="1"/>
    <col min="3592" max="3593" width="12.140625" style="10" customWidth="1"/>
    <col min="3594" max="3594" width="3" style="10" customWidth="1"/>
    <col min="3595" max="3595" width="12.7109375" style="10" customWidth="1"/>
    <col min="3596" max="3836" width="9.140625" style="10"/>
    <col min="3837" max="3837" width="32.5703125" style="10" customWidth="1"/>
    <col min="3838" max="3839" width="12.28515625" style="10" customWidth="1"/>
    <col min="3840" max="3840" width="0" style="10" hidden="1" customWidth="1"/>
    <col min="3841" max="3845" width="12.28515625" style="10" customWidth="1"/>
    <col min="3846" max="3846" width="12.140625" style="10" customWidth="1"/>
    <col min="3847" max="3847" width="0" style="10" hidden="1" customWidth="1"/>
    <col min="3848" max="3849" width="12.140625" style="10" customWidth="1"/>
    <col min="3850" max="3850" width="3" style="10" customWidth="1"/>
    <col min="3851" max="3851" width="12.7109375" style="10" customWidth="1"/>
    <col min="3852" max="4092" width="9.140625" style="10"/>
    <col min="4093" max="4093" width="32.5703125" style="10" customWidth="1"/>
    <col min="4094" max="4095" width="12.28515625" style="10" customWidth="1"/>
    <col min="4096" max="4096" width="0" style="10" hidden="1" customWidth="1"/>
    <col min="4097" max="4101" width="12.28515625" style="10" customWidth="1"/>
    <col min="4102" max="4102" width="12.140625" style="10" customWidth="1"/>
    <col min="4103" max="4103" width="0" style="10" hidden="1" customWidth="1"/>
    <col min="4104" max="4105" width="12.140625" style="10" customWidth="1"/>
    <col min="4106" max="4106" width="3" style="10" customWidth="1"/>
    <col min="4107" max="4107" width="12.7109375" style="10" customWidth="1"/>
    <col min="4108" max="4348" width="9.140625" style="10"/>
    <col min="4349" max="4349" width="32.5703125" style="10" customWidth="1"/>
    <col min="4350" max="4351" width="12.28515625" style="10" customWidth="1"/>
    <col min="4352" max="4352" width="0" style="10" hidden="1" customWidth="1"/>
    <col min="4353" max="4357" width="12.28515625" style="10" customWidth="1"/>
    <col min="4358" max="4358" width="12.140625" style="10" customWidth="1"/>
    <col min="4359" max="4359" width="0" style="10" hidden="1" customWidth="1"/>
    <col min="4360" max="4361" width="12.140625" style="10" customWidth="1"/>
    <col min="4362" max="4362" width="3" style="10" customWidth="1"/>
    <col min="4363" max="4363" width="12.7109375" style="10" customWidth="1"/>
    <col min="4364" max="4604" width="9.140625" style="10"/>
    <col min="4605" max="4605" width="32.5703125" style="10" customWidth="1"/>
    <col min="4606" max="4607" width="12.28515625" style="10" customWidth="1"/>
    <col min="4608" max="4608" width="0" style="10" hidden="1" customWidth="1"/>
    <col min="4609" max="4613" width="12.28515625" style="10" customWidth="1"/>
    <col min="4614" max="4614" width="12.140625" style="10" customWidth="1"/>
    <col min="4615" max="4615" width="0" style="10" hidden="1" customWidth="1"/>
    <col min="4616" max="4617" width="12.140625" style="10" customWidth="1"/>
    <col min="4618" max="4618" width="3" style="10" customWidth="1"/>
    <col min="4619" max="4619" width="12.7109375" style="10" customWidth="1"/>
    <col min="4620" max="4860" width="9.140625" style="10"/>
    <col min="4861" max="4861" width="32.5703125" style="10" customWidth="1"/>
    <col min="4862" max="4863" width="12.28515625" style="10" customWidth="1"/>
    <col min="4864" max="4864" width="0" style="10" hidden="1" customWidth="1"/>
    <col min="4865" max="4869" width="12.28515625" style="10" customWidth="1"/>
    <col min="4870" max="4870" width="12.140625" style="10" customWidth="1"/>
    <col min="4871" max="4871" width="0" style="10" hidden="1" customWidth="1"/>
    <col min="4872" max="4873" width="12.140625" style="10" customWidth="1"/>
    <col min="4874" max="4874" width="3" style="10" customWidth="1"/>
    <col min="4875" max="4875" width="12.7109375" style="10" customWidth="1"/>
    <col min="4876" max="5116" width="9.140625" style="10"/>
    <col min="5117" max="5117" width="32.5703125" style="10" customWidth="1"/>
    <col min="5118" max="5119" width="12.28515625" style="10" customWidth="1"/>
    <col min="5120" max="5120" width="0" style="10" hidden="1" customWidth="1"/>
    <col min="5121" max="5125" width="12.28515625" style="10" customWidth="1"/>
    <col min="5126" max="5126" width="12.140625" style="10" customWidth="1"/>
    <col min="5127" max="5127" width="0" style="10" hidden="1" customWidth="1"/>
    <col min="5128" max="5129" width="12.140625" style="10" customWidth="1"/>
    <col min="5130" max="5130" width="3" style="10" customWidth="1"/>
    <col min="5131" max="5131" width="12.7109375" style="10" customWidth="1"/>
    <col min="5132" max="5372" width="9.140625" style="10"/>
    <col min="5373" max="5373" width="32.5703125" style="10" customWidth="1"/>
    <col min="5374" max="5375" width="12.28515625" style="10" customWidth="1"/>
    <col min="5376" max="5376" width="0" style="10" hidden="1" customWidth="1"/>
    <col min="5377" max="5381" width="12.28515625" style="10" customWidth="1"/>
    <col min="5382" max="5382" width="12.140625" style="10" customWidth="1"/>
    <col min="5383" max="5383" width="0" style="10" hidden="1" customWidth="1"/>
    <col min="5384" max="5385" width="12.140625" style="10" customWidth="1"/>
    <col min="5386" max="5386" width="3" style="10" customWidth="1"/>
    <col min="5387" max="5387" width="12.7109375" style="10" customWidth="1"/>
    <col min="5388" max="5628" width="9.140625" style="10"/>
    <col min="5629" max="5629" width="32.5703125" style="10" customWidth="1"/>
    <col min="5630" max="5631" width="12.28515625" style="10" customWidth="1"/>
    <col min="5632" max="5632" width="0" style="10" hidden="1" customWidth="1"/>
    <col min="5633" max="5637" width="12.28515625" style="10" customWidth="1"/>
    <col min="5638" max="5638" width="12.140625" style="10" customWidth="1"/>
    <col min="5639" max="5639" width="0" style="10" hidden="1" customWidth="1"/>
    <col min="5640" max="5641" width="12.140625" style="10" customWidth="1"/>
    <col min="5642" max="5642" width="3" style="10" customWidth="1"/>
    <col min="5643" max="5643" width="12.7109375" style="10" customWidth="1"/>
    <col min="5644" max="5884" width="9.140625" style="10"/>
    <col min="5885" max="5885" width="32.5703125" style="10" customWidth="1"/>
    <col min="5886" max="5887" width="12.28515625" style="10" customWidth="1"/>
    <col min="5888" max="5888" width="0" style="10" hidden="1" customWidth="1"/>
    <col min="5889" max="5893" width="12.28515625" style="10" customWidth="1"/>
    <col min="5894" max="5894" width="12.140625" style="10" customWidth="1"/>
    <col min="5895" max="5895" width="0" style="10" hidden="1" customWidth="1"/>
    <col min="5896" max="5897" width="12.140625" style="10" customWidth="1"/>
    <col min="5898" max="5898" width="3" style="10" customWidth="1"/>
    <col min="5899" max="5899" width="12.7109375" style="10" customWidth="1"/>
    <col min="5900" max="6140" width="9.140625" style="10"/>
    <col min="6141" max="6141" width="32.5703125" style="10" customWidth="1"/>
    <col min="6142" max="6143" width="12.28515625" style="10" customWidth="1"/>
    <col min="6144" max="6144" width="0" style="10" hidden="1" customWidth="1"/>
    <col min="6145" max="6149" width="12.28515625" style="10" customWidth="1"/>
    <col min="6150" max="6150" width="12.140625" style="10" customWidth="1"/>
    <col min="6151" max="6151" width="0" style="10" hidden="1" customWidth="1"/>
    <col min="6152" max="6153" width="12.140625" style="10" customWidth="1"/>
    <col min="6154" max="6154" width="3" style="10" customWidth="1"/>
    <col min="6155" max="6155" width="12.7109375" style="10" customWidth="1"/>
    <col min="6156" max="6396" width="9.140625" style="10"/>
    <col min="6397" max="6397" width="32.5703125" style="10" customWidth="1"/>
    <col min="6398" max="6399" width="12.28515625" style="10" customWidth="1"/>
    <col min="6400" max="6400" width="0" style="10" hidden="1" customWidth="1"/>
    <col min="6401" max="6405" width="12.28515625" style="10" customWidth="1"/>
    <col min="6406" max="6406" width="12.140625" style="10" customWidth="1"/>
    <col min="6407" max="6407" width="0" style="10" hidden="1" customWidth="1"/>
    <col min="6408" max="6409" width="12.140625" style="10" customWidth="1"/>
    <col min="6410" max="6410" width="3" style="10" customWidth="1"/>
    <col min="6411" max="6411" width="12.7109375" style="10" customWidth="1"/>
    <col min="6412" max="6652" width="9.140625" style="10"/>
    <col min="6653" max="6653" width="32.5703125" style="10" customWidth="1"/>
    <col min="6654" max="6655" width="12.28515625" style="10" customWidth="1"/>
    <col min="6656" max="6656" width="0" style="10" hidden="1" customWidth="1"/>
    <col min="6657" max="6661" width="12.28515625" style="10" customWidth="1"/>
    <col min="6662" max="6662" width="12.140625" style="10" customWidth="1"/>
    <col min="6663" max="6663" width="0" style="10" hidden="1" customWidth="1"/>
    <col min="6664" max="6665" width="12.140625" style="10" customWidth="1"/>
    <col min="6666" max="6666" width="3" style="10" customWidth="1"/>
    <col min="6667" max="6667" width="12.7109375" style="10" customWidth="1"/>
    <col min="6668" max="6908" width="9.140625" style="10"/>
    <col min="6909" max="6909" width="32.5703125" style="10" customWidth="1"/>
    <col min="6910" max="6911" width="12.28515625" style="10" customWidth="1"/>
    <col min="6912" max="6912" width="0" style="10" hidden="1" customWidth="1"/>
    <col min="6913" max="6917" width="12.28515625" style="10" customWidth="1"/>
    <col min="6918" max="6918" width="12.140625" style="10" customWidth="1"/>
    <col min="6919" max="6919" width="0" style="10" hidden="1" customWidth="1"/>
    <col min="6920" max="6921" width="12.140625" style="10" customWidth="1"/>
    <col min="6922" max="6922" width="3" style="10" customWidth="1"/>
    <col min="6923" max="6923" width="12.7109375" style="10" customWidth="1"/>
    <col min="6924" max="7164" width="9.140625" style="10"/>
    <col min="7165" max="7165" width="32.5703125" style="10" customWidth="1"/>
    <col min="7166" max="7167" width="12.28515625" style="10" customWidth="1"/>
    <col min="7168" max="7168" width="0" style="10" hidden="1" customWidth="1"/>
    <col min="7169" max="7173" width="12.28515625" style="10" customWidth="1"/>
    <col min="7174" max="7174" width="12.140625" style="10" customWidth="1"/>
    <col min="7175" max="7175" width="0" style="10" hidden="1" customWidth="1"/>
    <col min="7176" max="7177" width="12.140625" style="10" customWidth="1"/>
    <col min="7178" max="7178" width="3" style="10" customWidth="1"/>
    <col min="7179" max="7179" width="12.7109375" style="10" customWidth="1"/>
    <col min="7180" max="7420" width="9.140625" style="10"/>
    <col min="7421" max="7421" width="32.5703125" style="10" customWidth="1"/>
    <col min="7422" max="7423" width="12.28515625" style="10" customWidth="1"/>
    <col min="7424" max="7424" width="0" style="10" hidden="1" customWidth="1"/>
    <col min="7425" max="7429" width="12.28515625" style="10" customWidth="1"/>
    <col min="7430" max="7430" width="12.140625" style="10" customWidth="1"/>
    <col min="7431" max="7431" width="0" style="10" hidden="1" customWidth="1"/>
    <col min="7432" max="7433" width="12.140625" style="10" customWidth="1"/>
    <col min="7434" max="7434" width="3" style="10" customWidth="1"/>
    <col min="7435" max="7435" width="12.7109375" style="10" customWidth="1"/>
    <col min="7436" max="7676" width="9.140625" style="10"/>
    <col min="7677" max="7677" width="32.5703125" style="10" customWidth="1"/>
    <col min="7678" max="7679" width="12.28515625" style="10" customWidth="1"/>
    <col min="7680" max="7680" width="0" style="10" hidden="1" customWidth="1"/>
    <col min="7681" max="7685" width="12.28515625" style="10" customWidth="1"/>
    <col min="7686" max="7686" width="12.140625" style="10" customWidth="1"/>
    <col min="7687" max="7687" width="0" style="10" hidden="1" customWidth="1"/>
    <col min="7688" max="7689" width="12.140625" style="10" customWidth="1"/>
    <col min="7690" max="7690" width="3" style="10" customWidth="1"/>
    <col min="7691" max="7691" width="12.7109375" style="10" customWidth="1"/>
    <col min="7692" max="7932" width="9.140625" style="10"/>
    <col min="7933" max="7933" width="32.5703125" style="10" customWidth="1"/>
    <col min="7934" max="7935" width="12.28515625" style="10" customWidth="1"/>
    <col min="7936" max="7936" width="0" style="10" hidden="1" customWidth="1"/>
    <col min="7937" max="7941" width="12.28515625" style="10" customWidth="1"/>
    <col min="7942" max="7942" width="12.140625" style="10" customWidth="1"/>
    <col min="7943" max="7943" width="0" style="10" hidden="1" customWidth="1"/>
    <col min="7944" max="7945" width="12.140625" style="10" customWidth="1"/>
    <col min="7946" max="7946" width="3" style="10" customWidth="1"/>
    <col min="7947" max="7947" width="12.7109375" style="10" customWidth="1"/>
    <col min="7948" max="8188" width="9.140625" style="10"/>
    <col min="8189" max="8189" width="32.5703125" style="10" customWidth="1"/>
    <col min="8190" max="8191" width="12.28515625" style="10" customWidth="1"/>
    <col min="8192" max="8192" width="0" style="10" hidden="1" customWidth="1"/>
    <col min="8193" max="8197" width="12.28515625" style="10" customWidth="1"/>
    <col min="8198" max="8198" width="12.140625" style="10" customWidth="1"/>
    <col min="8199" max="8199" width="0" style="10" hidden="1" customWidth="1"/>
    <col min="8200" max="8201" width="12.140625" style="10" customWidth="1"/>
    <col min="8202" max="8202" width="3" style="10" customWidth="1"/>
    <col min="8203" max="8203" width="12.7109375" style="10" customWidth="1"/>
    <col min="8204" max="8444" width="9.140625" style="10"/>
    <col min="8445" max="8445" width="32.5703125" style="10" customWidth="1"/>
    <col min="8446" max="8447" width="12.28515625" style="10" customWidth="1"/>
    <col min="8448" max="8448" width="0" style="10" hidden="1" customWidth="1"/>
    <col min="8449" max="8453" width="12.28515625" style="10" customWidth="1"/>
    <col min="8454" max="8454" width="12.140625" style="10" customWidth="1"/>
    <col min="8455" max="8455" width="0" style="10" hidden="1" customWidth="1"/>
    <col min="8456" max="8457" width="12.140625" style="10" customWidth="1"/>
    <col min="8458" max="8458" width="3" style="10" customWidth="1"/>
    <col min="8459" max="8459" width="12.7109375" style="10" customWidth="1"/>
    <col min="8460" max="8700" width="9.140625" style="10"/>
    <col min="8701" max="8701" width="32.5703125" style="10" customWidth="1"/>
    <col min="8702" max="8703" width="12.28515625" style="10" customWidth="1"/>
    <col min="8704" max="8704" width="0" style="10" hidden="1" customWidth="1"/>
    <col min="8705" max="8709" width="12.28515625" style="10" customWidth="1"/>
    <col min="8710" max="8710" width="12.140625" style="10" customWidth="1"/>
    <col min="8711" max="8711" width="0" style="10" hidden="1" customWidth="1"/>
    <col min="8712" max="8713" width="12.140625" style="10" customWidth="1"/>
    <col min="8714" max="8714" width="3" style="10" customWidth="1"/>
    <col min="8715" max="8715" width="12.7109375" style="10" customWidth="1"/>
    <col min="8716" max="8956" width="9.140625" style="10"/>
    <col min="8957" max="8957" width="32.5703125" style="10" customWidth="1"/>
    <col min="8958" max="8959" width="12.28515625" style="10" customWidth="1"/>
    <col min="8960" max="8960" width="0" style="10" hidden="1" customWidth="1"/>
    <col min="8961" max="8965" width="12.28515625" style="10" customWidth="1"/>
    <col min="8966" max="8966" width="12.140625" style="10" customWidth="1"/>
    <col min="8967" max="8967" width="0" style="10" hidden="1" customWidth="1"/>
    <col min="8968" max="8969" width="12.140625" style="10" customWidth="1"/>
    <col min="8970" max="8970" width="3" style="10" customWidth="1"/>
    <col min="8971" max="8971" width="12.7109375" style="10" customWidth="1"/>
    <col min="8972" max="9212" width="9.140625" style="10"/>
    <col min="9213" max="9213" width="32.5703125" style="10" customWidth="1"/>
    <col min="9214" max="9215" width="12.28515625" style="10" customWidth="1"/>
    <col min="9216" max="9216" width="0" style="10" hidden="1" customWidth="1"/>
    <col min="9217" max="9221" width="12.28515625" style="10" customWidth="1"/>
    <col min="9222" max="9222" width="12.140625" style="10" customWidth="1"/>
    <col min="9223" max="9223" width="0" style="10" hidden="1" customWidth="1"/>
    <col min="9224" max="9225" width="12.140625" style="10" customWidth="1"/>
    <col min="9226" max="9226" width="3" style="10" customWidth="1"/>
    <col min="9227" max="9227" width="12.7109375" style="10" customWidth="1"/>
    <col min="9228" max="9468" width="9.140625" style="10"/>
    <col min="9469" max="9469" width="32.5703125" style="10" customWidth="1"/>
    <col min="9470" max="9471" width="12.28515625" style="10" customWidth="1"/>
    <col min="9472" max="9472" width="0" style="10" hidden="1" customWidth="1"/>
    <col min="9473" max="9477" width="12.28515625" style="10" customWidth="1"/>
    <col min="9478" max="9478" width="12.140625" style="10" customWidth="1"/>
    <col min="9479" max="9479" width="0" style="10" hidden="1" customWidth="1"/>
    <col min="9480" max="9481" width="12.140625" style="10" customWidth="1"/>
    <col min="9482" max="9482" width="3" style="10" customWidth="1"/>
    <col min="9483" max="9483" width="12.7109375" style="10" customWidth="1"/>
    <col min="9484" max="9724" width="9.140625" style="10"/>
    <col min="9725" max="9725" width="32.5703125" style="10" customWidth="1"/>
    <col min="9726" max="9727" width="12.28515625" style="10" customWidth="1"/>
    <col min="9728" max="9728" width="0" style="10" hidden="1" customWidth="1"/>
    <col min="9729" max="9733" width="12.28515625" style="10" customWidth="1"/>
    <col min="9734" max="9734" width="12.140625" style="10" customWidth="1"/>
    <col min="9735" max="9735" width="0" style="10" hidden="1" customWidth="1"/>
    <col min="9736" max="9737" width="12.140625" style="10" customWidth="1"/>
    <col min="9738" max="9738" width="3" style="10" customWidth="1"/>
    <col min="9739" max="9739" width="12.7109375" style="10" customWidth="1"/>
    <col min="9740" max="9980" width="9.140625" style="10"/>
    <col min="9981" max="9981" width="32.5703125" style="10" customWidth="1"/>
    <col min="9982" max="9983" width="12.28515625" style="10" customWidth="1"/>
    <col min="9984" max="9984" width="0" style="10" hidden="1" customWidth="1"/>
    <col min="9985" max="9989" width="12.28515625" style="10" customWidth="1"/>
    <col min="9990" max="9990" width="12.140625" style="10" customWidth="1"/>
    <col min="9991" max="9991" width="0" style="10" hidden="1" customWidth="1"/>
    <col min="9992" max="9993" width="12.140625" style="10" customWidth="1"/>
    <col min="9994" max="9994" width="3" style="10" customWidth="1"/>
    <col min="9995" max="9995" width="12.7109375" style="10" customWidth="1"/>
    <col min="9996" max="10236" width="9.140625" style="10"/>
    <col min="10237" max="10237" width="32.5703125" style="10" customWidth="1"/>
    <col min="10238" max="10239" width="12.28515625" style="10" customWidth="1"/>
    <col min="10240" max="10240" width="0" style="10" hidden="1" customWidth="1"/>
    <col min="10241" max="10245" width="12.28515625" style="10" customWidth="1"/>
    <col min="10246" max="10246" width="12.140625" style="10" customWidth="1"/>
    <col min="10247" max="10247" width="0" style="10" hidden="1" customWidth="1"/>
    <col min="10248" max="10249" width="12.140625" style="10" customWidth="1"/>
    <col min="10250" max="10250" width="3" style="10" customWidth="1"/>
    <col min="10251" max="10251" width="12.7109375" style="10" customWidth="1"/>
    <col min="10252" max="10492" width="9.140625" style="10"/>
    <col min="10493" max="10493" width="32.5703125" style="10" customWidth="1"/>
    <col min="10494" max="10495" width="12.28515625" style="10" customWidth="1"/>
    <col min="10496" max="10496" width="0" style="10" hidden="1" customWidth="1"/>
    <col min="10497" max="10501" width="12.28515625" style="10" customWidth="1"/>
    <col min="10502" max="10502" width="12.140625" style="10" customWidth="1"/>
    <col min="10503" max="10503" width="0" style="10" hidden="1" customWidth="1"/>
    <col min="10504" max="10505" width="12.140625" style="10" customWidth="1"/>
    <col min="10506" max="10506" width="3" style="10" customWidth="1"/>
    <col min="10507" max="10507" width="12.7109375" style="10" customWidth="1"/>
    <col min="10508" max="10748" width="9.140625" style="10"/>
    <col min="10749" max="10749" width="32.5703125" style="10" customWidth="1"/>
    <col min="10750" max="10751" width="12.28515625" style="10" customWidth="1"/>
    <col min="10752" max="10752" width="0" style="10" hidden="1" customWidth="1"/>
    <col min="10753" max="10757" width="12.28515625" style="10" customWidth="1"/>
    <col min="10758" max="10758" width="12.140625" style="10" customWidth="1"/>
    <col min="10759" max="10759" width="0" style="10" hidden="1" customWidth="1"/>
    <col min="10760" max="10761" width="12.140625" style="10" customWidth="1"/>
    <col min="10762" max="10762" width="3" style="10" customWidth="1"/>
    <col min="10763" max="10763" width="12.7109375" style="10" customWidth="1"/>
    <col min="10764" max="11004" width="9.140625" style="10"/>
    <col min="11005" max="11005" width="32.5703125" style="10" customWidth="1"/>
    <col min="11006" max="11007" width="12.28515625" style="10" customWidth="1"/>
    <col min="11008" max="11008" width="0" style="10" hidden="1" customWidth="1"/>
    <col min="11009" max="11013" width="12.28515625" style="10" customWidth="1"/>
    <col min="11014" max="11014" width="12.140625" style="10" customWidth="1"/>
    <col min="11015" max="11015" width="0" style="10" hidden="1" customWidth="1"/>
    <col min="11016" max="11017" width="12.140625" style="10" customWidth="1"/>
    <col min="11018" max="11018" width="3" style="10" customWidth="1"/>
    <col min="11019" max="11019" width="12.7109375" style="10" customWidth="1"/>
    <col min="11020" max="11260" width="9.140625" style="10"/>
    <col min="11261" max="11261" width="32.5703125" style="10" customWidth="1"/>
    <col min="11262" max="11263" width="12.28515625" style="10" customWidth="1"/>
    <col min="11264" max="11264" width="0" style="10" hidden="1" customWidth="1"/>
    <col min="11265" max="11269" width="12.28515625" style="10" customWidth="1"/>
    <col min="11270" max="11270" width="12.140625" style="10" customWidth="1"/>
    <col min="11271" max="11271" width="0" style="10" hidden="1" customWidth="1"/>
    <col min="11272" max="11273" width="12.140625" style="10" customWidth="1"/>
    <col min="11274" max="11274" width="3" style="10" customWidth="1"/>
    <col min="11275" max="11275" width="12.7109375" style="10" customWidth="1"/>
    <col min="11276" max="11516" width="9.140625" style="10"/>
    <col min="11517" max="11517" width="32.5703125" style="10" customWidth="1"/>
    <col min="11518" max="11519" width="12.28515625" style="10" customWidth="1"/>
    <col min="11520" max="11520" width="0" style="10" hidden="1" customWidth="1"/>
    <col min="11521" max="11525" width="12.28515625" style="10" customWidth="1"/>
    <col min="11526" max="11526" width="12.140625" style="10" customWidth="1"/>
    <col min="11527" max="11527" width="0" style="10" hidden="1" customWidth="1"/>
    <col min="11528" max="11529" width="12.140625" style="10" customWidth="1"/>
    <col min="11530" max="11530" width="3" style="10" customWidth="1"/>
    <col min="11531" max="11531" width="12.7109375" style="10" customWidth="1"/>
    <col min="11532" max="11772" width="9.140625" style="10"/>
    <col min="11773" max="11773" width="32.5703125" style="10" customWidth="1"/>
    <col min="11774" max="11775" width="12.28515625" style="10" customWidth="1"/>
    <col min="11776" max="11776" width="0" style="10" hidden="1" customWidth="1"/>
    <col min="11777" max="11781" width="12.28515625" style="10" customWidth="1"/>
    <col min="11782" max="11782" width="12.140625" style="10" customWidth="1"/>
    <col min="11783" max="11783" width="0" style="10" hidden="1" customWidth="1"/>
    <col min="11784" max="11785" width="12.140625" style="10" customWidth="1"/>
    <col min="11786" max="11786" width="3" style="10" customWidth="1"/>
    <col min="11787" max="11787" width="12.7109375" style="10" customWidth="1"/>
    <col min="11788" max="12028" width="9.140625" style="10"/>
    <col min="12029" max="12029" width="32.5703125" style="10" customWidth="1"/>
    <col min="12030" max="12031" width="12.28515625" style="10" customWidth="1"/>
    <col min="12032" max="12032" width="0" style="10" hidden="1" customWidth="1"/>
    <col min="12033" max="12037" width="12.28515625" style="10" customWidth="1"/>
    <col min="12038" max="12038" width="12.140625" style="10" customWidth="1"/>
    <col min="12039" max="12039" width="0" style="10" hidden="1" customWidth="1"/>
    <col min="12040" max="12041" width="12.140625" style="10" customWidth="1"/>
    <col min="12042" max="12042" width="3" style="10" customWidth="1"/>
    <col min="12043" max="12043" width="12.7109375" style="10" customWidth="1"/>
    <col min="12044" max="12284" width="9.140625" style="10"/>
    <col min="12285" max="12285" width="32.5703125" style="10" customWidth="1"/>
    <col min="12286" max="12287" width="12.28515625" style="10" customWidth="1"/>
    <col min="12288" max="12288" width="0" style="10" hidden="1" customWidth="1"/>
    <col min="12289" max="12293" width="12.28515625" style="10" customWidth="1"/>
    <col min="12294" max="12294" width="12.140625" style="10" customWidth="1"/>
    <col min="12295" max="12295" width="0" style="10" hidden="1" customWidth="1"/>
    <col min="12296" max="12297" width="12.140625" style="10" customWidth="1"/>
    <col min="12298" max="12298" width="3" style="10" customWidth="1"/>
    <col min="12299" max="12299" width="12.7109375" style="10" customWidth="1"/>
    <col min="12300" max="12540" width="9.140625" style="10"/>
    <col min="12541" max="12541" width="32.5703125" style="10" customWidth="1"/>
    <col min="12542" max="12543" width="12.28515625" style="10" customWidth="1"/>
    <col min="12544" max="12544" width="0" style="10" hidden="1" customWidth="1"/>
    <col min="12545" max="12549" width="12.28515625" style="10" customWidth="1"/>
    <col min="12550" max="12550" width="12.140625" style="10" customWidth="1"/>
    <col min="12551" max="12551" width="0" style="10" hidden="1" customWidth="1"/>
    <col min="12552" max="12553" width="12.140625" style="10" customWidth="1"/>
    <col min="12554" max="12554" width="3" style="10" customWidth="1"/>
    <col min="12555" max="12555" width="12.7109375" style="10" customWidth="1"/>
    <col min="12556" max="12796" width="9.140625" style="10"/>
    <col min="12797" max="12797" width="32.5703125" style="10" customWidth="1"/>
    <col min="12798" max="12799" width="12.28515625" style="10" customWidth="1"/>
    <col min="12800" max="12800" width="0" style="10" hidden="1" customWidth="1"/>
    <col min="12801" max="12805" width="12.28515625" style="10" customWidth="1"/>
    <col min="12806" max="12806" width="12.140625" style="10" customWidth="1"/>
    <col min="12807" max="12807" width="0" style="10" hidden="1" customWidth="1"/>
    <col min="12808" max="12809" width="12.140625" style="10" customWidth="1"/>
    <col min="12810" max="12810" width="3" style="10" customWidth="1"/>
    <col min="12811" max="12811" width="12.7109375" style="10" customWidth="1"/>
    <col min="12812" max="13052" width="9.140625" style="10"/>
    <col min="13053" max="13053" width="32.5703125" style="10" customWidth="1"/>
    <col min="13054" max="13055" width="12.28515625" style="10" customWidth="1"/>
    <col min="13056" max="13056" width="0" style="10" hidden="1" customWidth="1"/>
    <col min="13057" max="13061" width="12.28515625" style="10" customWidth="1"/>
    <col min="13062" max="13062" width="12.140625" style="10" customWidth="1"/>
    <col min="13063" max="13063" width="0" style="10" hidden="1" customWidth="1"/>
    <col min="13064" max="13065" width="12.140625" style="10" customWidth="1"/>
    <col min="13066" max="13066" width="3" style="10" customWidth="1"/>
    <col min="13067" max="13067" width="12.7109375" style="10" customWidth="1"/>
    <col min="13068" max="13308" width="9.140625" style="10"/>
    <col min="13309" max="13309" width="32.5703125" style="10" customWidth="1"/>
    <col min="13310" max="13311" width="12.28515625" style="10" customWidth="1"/>
    <col min="13312" max="13312" width="0" style="10" hidden="1" customWidth="1"/>
    <col min="13313" max="13317" width="12.28515625" style="10" customWidth="1"/>
    <col min="13318" max="13318" width="12.140625" style="10" customWidth="1"/>
    <col min="13319" max="13319" width="0" style="10" hidden="1" customWidth="1"/>
    <col min="13320" max="13321" width="12.140625" style="10" customWidth="1"/>
    <col min="13322" max="13322" width="3" style="10" customWidth="1"/>
    <col min="13323" max="13323" width="12.7109375" style="10" customWidth="1"/>
    <col min="13324" max="13564" width="9.140625" style="10"/>
    <col min="13565" max="13565" width="32.5703125" style="10" customWidth="1"/>
    <col min="13566" max="13567" width="12.28515625" style="10" customWidth="1"/>
    <col min="13568" max="13568" width="0" style="10" hidden="1" customWidth="1"/>
    <col min="13569" max="13573" width="12.28515625" style="10" customWidth="1"/>
    <col min="13574" max="13574" width="12.140625" style="10" customWidth="1"/>
    <col min="13575" max="13575" width="0" style="10" hidden="1" customWidth="1"/>
    <col min="13576" max="13577" width="12.140625" style="10" customWidth="1"/>
    <col min="13578" max="13578" width="3" style="10" customWidth="1"/>
    <col min="13579" max="13579" width="12.7109375" style="10" customWidth="1"/>
    <col min="13580" max="13820" width="9.140625" style="10"/>
    <col min="13821" max="13821" width="32.5703125" style="10" customWidth="1"/>
    <col min="13822" max="13823" width="12.28515625" style="10" customWidth="1"/>
    <col min="13824" max="13824" width="0" style="10" hidden="1" customWidth="1"/>
    <col min="13825" max="13829" width="12.28515625" style="10" customWidth="1"/>
    <col min="13830" max="13830" width="12.140625" style="10" customWidth="1"/>
    <col min="13831" max="13831" width="0" style="10" hidden="1" customWidth="1"/>
    <col min="13832" max="13833" width="12.140625" style="10" customWidth="1"/>
    <col min="13834" max="13834" width="3" style="10" customWidth="1"/>
    <col min="13835" max="13835" width="12.7109375" style="10" customWidth="1"/>
    <col min="13836" max="14076" width="9.140625" style="10"/>
    <col min="14077" max="14077" width="32.5703125" style="10" customWidth="1"/>
    <col min="14078" max="14079" width="12.28515625" style="10" customWidth="1"/>
    <col min="14080" max="14080" width="0" style="10" hidden="1" customWidth="1"/>
    <col min="14081" max="14085" width="12.28515625" style="10" customWidth="1"/>
    <col min="14086" max="14086" width="12.140625" style="10" customWidth="1"/>
    <col min="14087" max="14087" width="0" style="10" hidden="1" customWidth="1"/>
    <col min="14088" max="14089" width="12.140625" style="10" customWidth="1"/>
    <col min="14090" max="14090" width="3" style="10" customWidth="1"/>
    <col min="14091" max="14091" width="12.7109375" style="10" customWidth="1"/>
    <col min="14092" max="14332" width="9.140625" style="10"/>
    <col min="14333" max="14333" width="32.5703125" style="10" customWidth="1"/>
    <col min="14334" max="14335" width="12.28515625" style="10" customWidth="1"/>
    <col min="14336" max="14336" width="0" style="10" hidden="1" customWidth="1"/>
    <col min="14337" max="14341" width="12.28515625" style="10" customWidth="1"/>
    <col min="14342" max="14342" width="12.140625" style="10" customWidth="1"/>
    <col min="14343" max="14343" width="0" style="10" hidden="1" customWidth="1"/>
    <col min="14344" max="14345" width="12.140625" style="10" customWidth="1"/>
    <col min="14346" max="14346" width="3" style="10" customWidth="1"/>
    <col min="14347" max="14347" width="12.7109375" style="10" customWidth="1"/>
    <col min="14348" max="14588" width="9.140625" style="10"/>
    <col min="14589" max="14589" width="32.5703125" style="10" customWidth="1"/>
    <col min="14590" max="14591" width="12.28515625" style="10" customWidth="1"/>
    <col min="14592" max="14592" width="0" style="10" hidden="1" customWidth="1"/>
    <col min="14593" max="14597" width="12.28515625" style="10" customWidth="1"/>
    <col min="14598" max="14598" width="12.140625" style="10" customWidth="1"/>
    <col min="14599" max="14599" width="0" style="10" hidden="1" customWidth="1"/>
    <col min="14600" max="14601" width="12.140625" style="10" customWidth="1"/>
    <col min="14602" max="14602" width="3" style="10" customWidth="1"/>
    <col min="14603" max="14603" width="12.7109375" style="10" customWidth="1"/>
    <col min="14604" max="14844" width="9.140625" style="10"/>
    <col min="14845" max="14845" width="32.5703125" style="10" customWidth="1"/>
    <col min="14846" max="14847" width="12.28515625" style="10" customWidth="1"/>
    <col min="14848" max="14848" width="0" style="10" hidden="1" customWidth="1"/>
    <col min="14849" max="14853" width="12.28515625" style="10" customWidth="1"/>
    <col min="14854" max="14854" width="12.140625" style="10" customWidth="1"/>
    <col min="14855" max="14855" width="0" style="10" hidden="1" customWidth="1"/>
    <col min="14856" max="14857" width="12.140625" style="10" customWidth="1"/>
    <col min="14858" max="14858" width="3" style="10" customWidth="1"/>
    <col min="14859" max="14859" width="12.7109375" style="10" customWidth="1"/>
    <col min="14860" max="15100" width="9.140625" style="10"/>
    <col min="15101" max="15101" width="32.5703125" style="10" customWidth="1"/>
    <col min="15102" max="15103" width="12.28515625" style="10" customWidth="1"/>
    <col min="15104" max="15104" width="0" style="10" hidden="1" customWidth="1"/>
    <col min="15105" max="15109" width="12.28515625" style="10" customWidth="1"/>
    <col min="15110" max="15110" width="12.140625" style="10" customWidth="1"/>
    <col min="15111" max="15111" width="0" style="10" hidden="1" customWidth="1"/>
    <col min="15112" max="15113" width="12.140625" style="10" customWidth="1"/>
    <col min="15114" max="15114" width="3" style="10" customWidth="1"/>
    <col min="15115" max="15115" width="12.7109375" style="10" customWidth="1"/>
    <col min="15116" max="15356" width="9.140625" style="10"/>
    <col min="15357" max="15357" width="32.5703125" style="10" customWidth="1"/>
    <col min="15358" max="15359" width="12.28515625" style="10" customWidth="1"/>
    <col min="15360" max="15360" width="0" style="10" hidden="1" customWidth="1"/>
    <col min="15361" max="15365" width="12.28515625" style="10" customWidth="1"/>
    <col min="15366" max="15366" width="12.140625" style="10" customWidth="1"/>
    <col min="15367" max="15367" width="0" style="10" hidden="1" customWidth="1"/>
    <col min="15368" max="15369" width="12.140625" style="10" customWidth="1"/>
    <col min="15370" max="15370" width="3" style="10" customWidth="1"/>
    <col min="15371" max="15371" width="12.7109375" style="10" customWidth="1"/>
    <col min="15372" max="15612" width="9.140625" style="10"/>
    <col min="15613" max="15613" width="32.5703125" style="10" customWidth="1"/>
    <col min="15614" max="15615" width="12.28515625" style="10" customWidth="1"/>
    <col min="15616" max="15616" width="0" style="10" hidden="1" customWidth="1"/>
    <col min="15617" max="15621" width="12.28515625" style="10" customWidth="1"/>
    <col min="15622" max="15622" width="12.140625" style="10" customWidth="1"/>
    <col min="15623" max="15623" width="0" style="10" hidden="1" customWidth="1"/>
    <col min="15624" max="15625" width="12.140625" style="10" customWidth="1"/>
    <col min="15626" max="15626" width="3" style="10" customWidth="1"/>
    <col min="15627" max="15627" width="12.7109375" style="10" customWidth="1"/>
    <col min="15628" max="15868" width="9.140625" style="10"/>
    <col min="15869" max="15869" width="32.5703125" style="10" customWidth="1"/>
    <col min="15870" max="15871" width="12.28515625" style="10" customWidth="1"/>
    <col min="15872" max="15872" width="0" style="10" hidden="1" customWidth="1"/>
    <col min="15873" max="15877" width="12.28515625" style="10" customWidth="1"/>
    <col min="15878" max="15878" width="12.140625" style="10" customWidth="1"/>
    <col min="15879" max="15879" width="0" style="10" hidden="1" customWidth="1"/>
    <col min="15880" max="15881" width="12.140625" style="10" customWidth="1"/>
    <col min="15882" max="15882" width="3" style="10" customWidth="1"/>
    <col min="15883" max="15883" width="12.7109375" style="10" customWidth="1"/>
    <col min="15884" max="16124" width="9.140625" style="10"/>
    <col min="16125" max="16125" width="32.5703125" style="10" customWidth="1"/>
    <col min="16126" max="16127" width="12.28515625" style="10" customWidth="1"/>
    <col min="16128" max="16128" width="0" style="10" hidden="1" customWidth="1"/>
    <col min="16129" max="16133" width="12.28515625" style="10" customWidth="1"/>
    <col min="16134" max="16134" width="12.140625" style="10" customWidth="1"/>
    <col min="16135" max="16135" width="0" style="10" hidden="1" customWidth="1"/>
    <col min="16136" max="16137" width="12.140625" style="10" customWidth="1"/>
    <col min="16138" max="16138" width="3" style="10" customWidth="1"/>
    <col min="16139" max="16139" width="12.7109375" style="10" customWidth="1"/>
    <col min="16140" max="16384" width="9.140625" style="10"/>
  </cols>
  <sheetData>
    <row r="1" spans="1:12" s="6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69" customFormat="1" ht="20.100000000000001" customHeight="1" x14ac:dyDescent="0.25">
      <c r="A2" s="179" t="s">
        <v>50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s="8" customFormat="1" ht="21.75" customHeight="1" x14ac:dyDescent="0.2">
      <c r="A3" s="30"/>
      <c r="B3" s="64"/>
      <c r="C3" s="64"/>
      <c r="D3" s="65"/>
      <c r="E3" s="66"/>
      <c r="F3" s="64"/>
      <c r="G3" s="64"/>
      <c r="H3" s="66"/>
      <c r="I3" s="64"/>
      <c r="J3" s="67"/>
      <c r="K3" s="66"/>
      <c r="L3" s="70" t="s">
        <v>41</v>
      </c>
    </row>
    <row r="4" spans="1:12" s="9" customFormat="1" ht="24.75" customHeight="1" x14ac:dyDescent="0.2">
      <c r="A4" s="31"/>
      <c r="B4" s="32" t="s">
        <v>34</v>
      </c>
      <c r="C4" s="32" t="s">
        <v>35</v>
      </c>
      <c r="D4" s="32" t="s">
        <v>51</v>
      </c>
      <c r="E4" s="32" t="s">
        <v>52</v>
      </c>
      <c r="F4" s="32" t="s">
        <v>53</v>
      </c>
      <c r="G4" s="32" t="s">
        <v>54</v>
      </c>
      <c r="H4" s="32" t="s">
        <v>6</v>
      </c>
      <c r="I4" s="32" t="s">
        <v>55</v>
      </c>
      <c r="J4" s="32" t="s">
        <v>56</v>
      </c>
      <c r="K4" s="32" t="s">
        <v>57</v>
      </c>
      <c r="L4" s="33" t="s">
        <v>11</v>
      </c>
    </row>
    <row r="5" spans="1:12" s="9" customFormat="1" ht="19.5" customHeight="1" x14ac:dyDescent="0.2">
      <c r="A5" s="34" t="s">
        <v>12</v>
      </c>
      <c r="B5" s="35"/>
      <c r="C5" s="35"/>
      <c r="D5" s="35"/>
      <c r="E5" s="36"/>
      <c r="F5" s="35"/>
      <c r="G5" s="35"/>
      <c r="H5" s="37"/>
      <c r="I5" s="37"/>
      <c r="J5" s="37"/>
      <c r="K5" s="37"/>
      <c r="L5" s="38"/>
    </row>
    <row r="6" spans="1:12" s="9" customFormat="1" ht="17.25" customHeight="1" x14ac:dyDescent="0.2">
      <c r="A6" s="39" t="s">
        <v>13</v>
      </c>
      <c r="B6" s="40">
        <v>26322.1</v>
      </c>
      <c r="C6" s="40">
        <v>3681434.27</v>
      </c>
      <c r="D6" s="40">
        <v>0</v>
      </c>
      <c r="E6" s="41">
        <v>25000</v>
      </c>
      <c r="F6" s="40">
        <v>25000</v>
      </c>
      <c r="G6" s="40">
        <v>0</v>
      </c>
      <c r="H6" s="41">
        <v>0</v>
      </c>
      <c r="I6" s="41">
        <v>25000</v>
      </c>
      <c r="J6" s="40">
        <v>0</v>
      </c>
      <c r="K6" s="41">
        <v>25000</v>
      </c>
      <c r="L6" s="42">
        <f>SUM(B6:K6)</f>
        <v>3807756.37</v>
      </c>
    </row>
    <row r="7" spans="1:12" s="9" customFormat="1" ht="17.25" customHeight="1" x14ac:dyDescent="0.2">
      <c r="A7" s="39" t="s">
        <v>14</v>
      </c>
      <c r="B7" s="40">
        <v>0</v>
      </c>
      <c r="C7" s="40">
        <v>0</v>
      </c>
      <c r="D7" s="40">
        <v>0</v>
      </c>
      <c r="E7" s="41">
        <v>0</v>
      </c>
      <c r="F7" s="40">
        <v>0</v>
      </c>
      <c r="G7" s="40">
        <v>0</v>
      </c>
      <c r="H7" s="41">
        <v>0</v>
      </c>
      <c r="I7" s="41">
        <v>0</v>
      </c>
      <c r="J7" s="41">
        <v>0</v>
      </c>
      <c r="K7" s="41">
        <v>45000</v>
      </c>
      <c r="L7" s="42">
        <f>SUM(B7:K7)</f>
        <v>45000</v>
      </c>
    </row>
    <row r="8" spans="1:12" s="9" customFormat="1" ht="17.25" customHeight="1" x14ac:dyDescent="0.2">
      <c r="A8" s="39" t="s">
        <v>15</v>
      </c>
      <c r="B8" s="40">
        <v>0</v>
      </c>
      <c r="C8" s="40">
        <v>2131714.4500000002</v>
      </c>
      <c r="D8" s="40">
        <v>0</v>
      </c>
      <c r="E8" s="41">
        <v>0</v>
      </c>
      <c r="F8" s="40">
        <v>238321.603</v>
      </c>
      <c r="G8" s="40">
        <v>0</v>
      </c>
      <c r="H8" s="41">
        <v>0</v>
      </c>
      <c r="I8" s="41">
        <v>11231.35</v>
      </c>
      <c r="J8" s="40">
        <v>0</v>
      </c>
      <c r="K8" s="41">
        <v>364477.40500000003</v>
      </c>
      <c r="L8" s="42">
        <f>SUM(B8:K8)</f>
        <v>2745744.8080000002</v>
      </c>
    </row>
    <row r="9" spans="1:12" s="9" customFormat="1" ht="17.25" customHeight="1" x14ac:dyDescent="0.2">
      <c r="A9" s="43" t="s">
        <v>16</v>
      </c>
      <c r="B9" s="44">
        <v>551039.30500000005</v>
      </c>
      <c r="C9" s="40">
        <v>160061.89600000001</v>
      </c>
      <c r="D9" s="44">
        <v>18672.855</v>
      </c>
      <c r="E9" s="40">
        <v>56055.148999999998</v>
      </c>
      <c r="F9" s="44">
        <v>32507.486000000001</v>
      </c>
      <c r="G9" s="44">
        <v>1348.4839999999999</v>
      </c>
      <c r="H9" s="40">
        <v>144627.065</v>
      </c>
      <c r="I9" s="40">
        <v>12810.609</v>
      </c>
      <c r="J9" s="40">
        <v>0</v>
      </c>
      <c r="K9" s="45">
        <v>3060050.8089999999</v>
      </c>
      <c r="L9" s="46">
        <f>SUM(B9:K9)</f>
        <v>4037173.6580000003</v>
      </c>
    </row>
    <row r="10" spans="1:12" s="9" customFormat="1" ht="17.25" customHeight="1" x14ac:dyDescent="0.2">
      <c r="A10" s="47" t="s">
        <v>17</v>
      </c>
      <c r="B10" s="48">
        <v>577361.40500000003</v>
      </c>
      <c r="C10" s="48">
        <v>5973210.6160000004</v>
      </c>
      <c r="D10" s="48">
        <v>18672.855</v>
      </c>
      <c r="E10" s="48">
        <v>81055.149000000005</v>
      </c>
      <c r="F10" s="49">
        <v>295829.08899999998</v>
      </c>
      <c r="G10" s="49">
        <v>1348.4839999999999</v>
      </c>
      <c r="H10" s="48">
        <v>144627.065</v>
      </c>
      <c r="I10" s="48">
        <v>49041.959000000003</v>
      </c>
      <c r="J10" s="48">
        <v>0</v>
      </c>
      <c r="K10" s="48">
        <v>3494528.2139999997</v>
      </c>
      <c r="L10" s="50">
        <f>SUM(B10:K10)</f>
        <v>10635674.836000001</v>
      </c>
    </row>
    <row r="11" spans="1:12" s="9" customFormat="1" ht="17.25" customHeight="1" x14ac:dyDescent="0.2">
      <c r="A11" s="51" t="s">
        <v>18</v>
      </c>
      <c r="B11" s="35"/>
      <c r="C11" s="35"/>
      <c r="D11" s="35"/>
      <c r="E11" s="36"/>
      <c r="F11" s="35"/>
      <c r="G11" s="35"/>
      <c r="H11" s="37"/>
      <c r="I11" s="37"/>
      <c r="J11" s="37"/>
      <c r="K11" s="37"/>
      <c r="L11" s="52"/>
    </row>
    <row r="12" spans="1:12" s="9" customFormat="1" ht="17.25" customHeight="1" x14ac:dyDescent="0.2">
      <c r="A12" s="39" t="s">
        <v>19</v>
      </c>
      <c r="B12" s="40">
        <v>28303188.094000001</v>
      </c>
      <c r="C12" s="40">
        <v>22673642.574000001</v>
      </c>
      <c r="D12" s="40">
        <v>60133.088000000003</v>
      </c>
      <c r="E12" s="41">
        <v>1044697.336</v>
      </c>
      <c r="F12" s="40">
        <v>5841980.199</v>
      </c>
      <c r="G12" s="40">
        <v>61465.048000000003</v>
      </c>
      <c r="H12" s="41">
        <v>3004054.6230000001</v>
      </c>
      <c r="I12" s="41">
        <v>632263.30799999996</v>
      </c>
      <c r="J12" s="41">
        <v>38796.050000000003</v>
      </c>
      <c r="K12" s="41">
        <v>8339022.9670000002</v>
      </c>
      <c r="L12" s="42">
        <f t="shared" ref="L12:L20" si="0">SUM(B12:K12)</f>
        <v>69999243.287</v>
      </c>
    </row>
    <row r="13" spans="1:12" s="9" customFormat="1" ht="17.25" customHeight="1" x14ac:dyDescent="0.2">
      <c r="A13" s="39" t="s">
        <v>20</v>
      </c>
      <c r="B13" s="40">
        <v>41443.455999999998</v>
      </c>
      <c r="C13" s="40">
        <v>23677.809000000001</v>
      </c>
      <c r="D13" s="40">
        <v>0</v>
      </c>
      <c r="E13" s="40">
        <v>8139.04</v>
      </c>
      <c r="F13" s="40">
        <v>0</v>
      </c>
      <c r="G13" s="40">
        <v>0</v>
      </c>
      <c r="H13" s="40">
        <v>0</v>
      </c>
      <c r="I13" s="40">
        <v>0</v>
      </c>
      <c r="J13" s="40">
        <v>785.80100000000004</v>
      </c>
      <c r="K13" s="41">
        <v>40946.953000000001</v>
      </c>
      <c r="L13" s="42">
        <f t="shared" si="0"/>
        <v>114993.05900000001</v>
      </c>
    </row>
    <row r="14" spans="1:12" s="9" customFormat="1" ht="17.25" customHeight="1" x14ac:dyDescent="0.2">
      <c r="A14" s="39" t="s">
        <v>21</v>
      </c>
      <c r="B14" s="40">
        <v>72538.956999999995</v>
      </c>
      <c r="C14" s="40">
        <v>1198.4359999999999</v>
      </c>
      <c r="D14" s="40">
        <v>18.448</v>
      </c>
      <c r="E14" s="41">
        <v>7692.0450000000001</v>
      </c>
      <c r="F14" s="40">
        <v>15365.778</v>
      </c>
      <c r="G14" s="40">
        <v>970.49300000000005</v>
      </c>
      <c r="H14" s="41">
        <v>0</v>
      </c>
      <c r="I14" s="40">
        <v>0</v>
      </c>
      <c r="J14" s="40">
        <v>683.53599999999994</v>
      </c>
      <c r="K14" s="41">
        <v>187819.74900000001</v>
      </c>
      <c r="L14" s="42">
        <f t="shared" si="0"/>
        <v>286287.44200000004</v>
      </c>
    </row>
    <row r="15" spans="1:12" s="9" customFormat="1" ht="17.25" customHeight="1" x14ac:dyDescent="0.2">
      <c r="A15" s="39" t="s">
        <v>22</v>
      </c>
      <c r="B15" s="40">
        <v>57382.733999999997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1">
        <v>90.462999999999994</v>
      </c>
      <c r="L15" s="42">
        <f t="shared" si="0"/>
        <v>57473.197</v>
      </c>
    </row>
    <row r="16" spans="1:12" s="9" customFormat="1" ht="17.25" customHeight="1" x14ac:dyDescent="0.2">
      <c r="A16" s="39" t="s">
        <v>23</v>
      </c>
      <c r="B16" s="40">
        <v>0</v>
      </c>
      <c r="C16" s="40">
        <v>43401.167000000001</v>
      </c>
      <c r="D16" s="40">
        <v>0</v>
      </c>
      <c r="E16" s="41">
        <v>0</v>
      </c>
      <c r="F16" s="40">
        <v>0</v>
      </c>
      <c r="G16" s="40">
        <v>0</v>
      </c>
      <c r="H16" s="41">
        <v>44087.288</v>
      </c>
      <c r="I16" s="40">
        <v>4643.223</v>
      </c>
      <c r="J16" s="40">
        <v>1895.6479999999999</v>
      </c>
      <c r="K16" s="41">
        <v>163523.36799999999</v>
      </c>
      <c r="L16" s="42">
        <f t="shared" si="0"/>
        <v>257550.69399999999</v>
      </c>
    </row>
    <row r="17" spans="1:12" s="9" customFormat="1" ht="17.25" customHeight="1" x14ac:dyDescent="0.2">
      <c r="A17" s="39" t="s">
        <v>24</v>
      </c>
      <c r="B17" s="40">
        <v>0</v>
      </c>
      <c r="C17" s="40">
        <v>550000.12100000004</v>
      </c>
      <c r="D17" s="40">
        <v>0</v>
      </c>
      <c r="E17" s="41">
        <v>0</v>
      </c>
      <c r="F17" s="40">
        <v>0</v>
      </c>
      <c r="G17" s="40">
        <v>0</v>
      </c>
      <c r="H17" s="41">
        <v>18003.244999999999</v>
      </c>
      <c r="I17" s="40">
        <v>0</v>
      </c>
      <c r="J17" s="40">
        <v>15000</v>
      </c>
      <c r="K17" s="41">
        <v>487167.61300000001</v>
      </c>
      <c r="L17" s="42">
        <f t="shared" si="0"/>
        <v>1070170.9790000001</v>
      </c>
    </row>
    <row r="18" spans="1:12" s="9" customFormat="1" ht="17.25" customHeight="1" x14ac:dyDescent="0.2">
      <c r="A18" s="39" t="s">
        <v>25</v>
      </c>
      <c r="B18" s="40">
        <v>132451.443</v>
      </c>
      <c r="C18" s="40">
        <v>10914</v>
      </c>
      <c r="D18" s="40">
        <v>0</v>
      </c>
      <c r="E18" s="41">
        <v>5957</v>
      </c>
      <c r="F18" s="40">
        <v>0</v>
      </c>
      <c r="G18" s="40">
        <v>66.58</v>
      </c>
      <c r="H18" s="41">
        <v>5677.7359999999999</v>
      </c>
      <c r="I18" s="40">
        <v>0</v>
      </c>
      <c r="J18" s="40">
        <v>11.388</v>
      </c>
      <c r="K18" s="41">
        <v>-5184</v>
      </c>
      <c r="L18" s="42">
        <f t="shared" si="0"/>
        <v>149894.147</v>
      </c>
    </row>
    <row r="19" spans="1:12" s="9" customFormat="1" ht="17.25" customHeight="1" x14ac:dyDescent="0.2">
      <c r="A19" s="43" t="s">
        <v>26</v>
      </c>
      <c r="B19" s="40">
        <v>357908.68</v>
      </c>
      <c r="C19" s="40">
        <v>1013110.427</v>
      </c>
      <c r="D19" s="40">
        <v>5191.692</v>
      </c>
      <c r="E19" s="41">
        <v>56205.356</v>
      </c>
      <c r="F19" s="40">
        <v>53319.116000000002</v>
      </c>
      <c r="G19" s="40">
        <v>655.40700000000004</v>
      </c>
      <c r="H19" s="40">
        <v>28855.952000000001</v>
      </c>
      <c r="I19" s="40">
        <v>16462.931</v>
      </c>
      <c r="J19" s="40">
        <v>2033.039</v>
      </c>
      <c r="K19" s="60">
        <v>120373.20199999958</v>
      </c>
      <c r="L19" s="42">
        <f t="shared" si="0"/>
        <v>1654115.8019999997</v>
      </c>
    </row>
    <row r="20" spans="1:12" s="9" customFormat="1" ht="17.25" customHeight="1" x14ac:dyDescent="0.2">
      <c r="A20" s="47" t="s">
        <v>27</v>
      </c>
      <c r="B20" s="53">
        <f t="shared" ref="B20:K20" si="1">SUM(B12:B19)</f>
        <v>28964913.364</v>
      </c>
      <c r="C20" s="53">
        <f t="shared" si="1"/>
        <v>24315944.534000002</v>
      </c>
      <c r="D20" s="53">
        <f t="shared" si="1"/>
        <v>65343.228000000003</v>
      </c>
      <c r="E20" s="53">
        <f t="shared" si="1"/>
        <v>1122690.7769999998</v>
      </c>
      <c r="F20" s="53">
        <f t="shared" si="1"/>
        <v>5910665.0930000003</v>
      </c>
      <c r="G20" s="53">
        <f t="shared" si="1"/>
        <v>63157.528000000006</v>
      </c>
      <c r="H20" s="53">
        <f t="shared" si="1"/>
        <v>3100678.8440000005</v>
      </c>
      <c r="I20" s="53">
        <f t="shared" si="1"/>
        <v>653369.46199999994</v>
      </c>
      <c r="J20" s="53">
        <f t="shared" si="1"/>
        <v>59205.462</v>
      </c>
      <c r="K20" s="53">
        <f t="shared" si="1"/>
        <v>9333760.3149999995</v>
      </c>
      <c r="L20" s="50">
        <f t="shared" si="0"/>
        <v>73589728.606999993</v>
      </c>
    </row>
    <row r="21" spans="1:12" s="9" customFormat="1" ht="17.25" customHeight="1" x14ac:dyDescent="0.2">
      <c r="A21" s="54" t="s">
        <v>28</v>
      </c>
      <c r="B21" s="53">
        <f t="shared" ref="B21:L21" si="2">B20+B10</f>
        <v>29542274.769000001</v>
      </c>
      <c r="C21" s="53">
        <f t="shared" si="2"/>
        <v>30289155.150000002</v>
      </c>
      <c r="D21" s="53">
        <f t="shared" si="2"/>
        <v>84016.082999999999</v>
      </c>
      <c r="E21" s="53">
        <f t="shared" si="2"/>
        <v>1203745.9259999997</v>
      </c>
      <c r="F21" s="53">
        <f t="shared" si="2"/>
        <v>6206494.182</v>
      </c>
      <c r="G21" s="53">
        <f t="shared" si="2"/>
        <v>64506.012000000002</v>
      </c>
      <c r="H21" s="53">
        <f t="shared" si="2"/>
        <v>3245305.9090000005</v>
      </c>
      <c r="I21" s="53">
        <f t="shared" si="2"/>
        <v>702411.42099999997</v>
      </c>
      <c r="J21" s="53">
        <f t="shared" si="2"/>
        <v>59205.462</v>
      </c>
      <c r="K21" s="53">
        <f t="shared" si="2"/>
        <v>12828288.528999999</v>
      </c>
      <c r="L21" s="50">
        <f t="shared" si="2"/>
        <v>84225403.442999989</v>
      </c>
    </row>
    <row r="22" spans="1:12" s="8" customFormat="1" ht="18" customHeight="1" x14ac:dyDescent="0.2">
      <c r="A22" s="27" t="s">
        <v>73</v>
      </c>
      <c r="B22" s="60"/>
      <c r="C22" s="60"/>
      <c r="D22" s="60"/>
      <c r="E22" s="60"/>
      <c r="F22" s="60"/>
      <c r="G22" s="57"/>
      <c r="H22" s="61"/>
      <c r="I22" s="60"/>
      <c r="J22" s="60"/>
      <c r="K22" s="162"/>
      <c r="L22" s="56"/>
    </row>
    <row r="23" spans="1:12" hidden="1" x14ac:dyDescent="0.2">
      <c r="B23" s="60"/>
      <c r="C23" s="60"/>
      <c r="D23" s="60"/>
      <c r="E23" s="60"/>
      <c r="F23" s="60"/>
      <c r="G23" s="60"/>
      <c r="H23" s="61"/>
      <c r="I23" s="60"/>
      <c r="J23" s="60"/>
      <c r="K23" s="60"/>
      <c r="L23" s="60"/>
    </row>
    <row r="24" spans="1:12" hidden="1" x14ac:dyDescent="0.2">
      <c r="B24" s="60"/>
      <c r="C24" s="60"/>
      <c r="D24" s="60"/>
      <c r="E24" s="60"/>
      <c r="F24" s="60"/>
      <c r="G24" s="60"/>
      <c r="H24" s="61"/>
      <c r="I24" s="60"/>
      <c r="J24" s="60"/>
      <c r="K24" s="162">
        <v>22202500</v>
      </c>
      <c r="L24" s="60"/>
    </row>
    <row r="25" spans="1:12" hidden="1" x14ac:dyDescent="0.2">
      <c r="B25" s="60"/>
      <c r="C25" s="60"/>
      <c r="D25" s="60"/>
      <c r="E25" s="60"/>
      <c r="F25" s="60"/>
      <c r="G25" s="60"/>
      <c r="H25" s="61"/>
      <c r="I25" s="60"/>
      <c r="J25" s="60"/>
      <c r="K25" s="60">
        <v>120373.20199999958</v>
      </c>
      <c r="L25" s="60"/>
    </row>
    <row r="26" spans="1:12" x14ac:dyDescent="0.2">
      <c r="A26" s="26" t="s">
        <v>79</v>
      </c>
      <c r="B26" s="60"/>
      <c r="C26" s="60"/>
      <c r="D26" s="60"/>
      <c r="E26" s="60"/>
      <c r="F26" s="60"/>
      <c r="G26" s="60"/>
      <c r="H26" s="61"/>
      <c r="I26" s="60"/>
      <c r="J26" s="60"/>
      <c r="K26" s="60"/>
      <c r="L26" s="60"/>
    </row>
    <row r="27" spans="1:12" x14ac:dyDescent="0.2">
      <c r="B27" s="60"/>
      <c r="C27" s="60"/>
      <c r="D27" s="60"/>
      <c r="E27" s="60"/>
      <c r="F27" s="60"/>
      <c r="G27" s="60"/>
      <c r="H27" s="61"/>
      <c r="I27" s="60"/>
      <c r="J27" s="60"/>
      <c r="K27" s="60"/>
      <c r="L27" s="60"/>
    </row>
    <row r="28" spans="1:12" x14ac:dyDescent="0.2">
      <c r="B28" s="60"/>
      <c r="C28" s="60"/>
      <c r="D28" s="60"/>
      <c r="E28" s="60"/>
      <c r="F28" s="60"/>
      <c r="G28" s="60"/>
      <c r="H28" s="61"/>
      <c r="I28" s="60"/>
      <c r="J28" s="60"/>
      <c r="K28" s="60"/>
      <c r="L28" s="60"/>
    </row>
    <row r="29" spans="1:12" x14ac:dyDescent="0.2">
      <c r="B29" s="60"/>
      <c r="C29" s="60"/>
      <c r="D29" s="60"/>
      <c r="E29" s="60"/>
      <c r="F29" s="60"/>
      <c r="G29" s="60"/>
      <c r="H29" s="61"/>
      <c r="I29" s="60"/>
      <c r="J29" s="60"/>
      <c r="K29" s="60"/>
      <c r="L29" s="60"/>
    </row>
    <row r="30" spans="1:12" x14ac:dyDescent="0.2">
      <c r="B30" s="60"/>
      <c r="C30" s="60"/>
      <c r="D30" s="60"/>
      <c r="E30" s="60"/>
      <c r="F30" s="60"/>
      <c r="G30" s="60"/>
      <c r="H30" s="61"/>
      <c r="I30" s="60"/>
      <c r="J30" s="60"/>
      <c r="K30" s="60"/>
      <c r="L30" s="60"/>
    </row>
    <row r="31" spans="1:12" x14ac:dyDescent="0.2">
      <c r="B31" s="60"/>
      <c r="C31" s="60"/>
      <c r="D31" s="60"/>
      <c r="E31" s="60"/>
      <c r="F31" s="60"/>
      <c r="G31" s="60"/>
      <c r="H31" s="61"/>
      <c r="I31" s="60"/>
      <c r="J31" s="60"/>
      <c r="K31" s="60"/>
      <c r="L31" s="60"/>
    </row>
    <row r="32" spans="1:12" x14ac:dyDescent="0.2">
      <c r="B32" s="60"/>
      <c r="C32" s="60"/>
      <c r="D32" s="60"/>
      <c r="E32" s="60"/>
      <c r="F32" s="60"/>
      <c r="G32" s="60"/>
      <c r="H32" s="61"/>
      <c r="I32" s="60"/>
      <c r="J32" s="60"/>
      <c r="K32" s="60"/>
      <c r="L32" s="60"/>
    </row>
    <row r="33" spans="2:12" x14ac:dyDescent="0.2">
      <c r="B33" s="60"/>
      <c r="C33" s="60"/>
      <c r="D33" s="60"/>
      <c r="E33" s="60"/>
      <c r="F33" s="60"/>
      <c r="G33" s="60"/>
      <c r="H33" s="61"/>
      <c r="I33" s="60"/>
      <c r="J33" s="60"/>
      <c r="K33" s="60"/>
      <c r="L33" s="60"/>
    </row>
    <row r="34" spans="2:12" x14ac:dyDescent="0.2">
      <c r="B34" s="60"/>
      <c r="C34" s="60"/>
      <c r="D34" s="60"/>
      <c r="E34" s="60"/>
      <c r="F34" s="60"/>
      <c r="G34" s="60"/>
      <c r="H34" s="61"/>
      <c r="I34" s="60"/>
      <c r="J34" s="60"/>
      <c r="K34" s="60"/>
      <c r="L34" s="60"/>
    </row>
    <row r="35" spans="2:12" x14ac:dyDescent="0.2">
      <c r="B35" s="60"/>
      <c r="C35" s="60"/>
      <c r="D35" s="60"/>
      <c r="E35" s="60"/>
      <c r="F35" s="60"/>
      <c r="G35" s="60"/>
      <c r="H35" s="61"/>
      <c r="I35" s="60"/>
      <c r="J35" s="60"/>
      <c r="K35" s="60"/>
      <c r="L35" s="60"/>
    </row>
    <row r="36" spans="2:12" x14ac:dyDescent="0.2">
      <c r="B36" s="60"/>
      <c r="C36" s="60"/>
      <c r="D36" s="60"/>
      <c r="E36" s="60"/>
      <c r="F36" s="60"/>
      <c r="G36" s="60"/>
      <c r="H36" s="61"/>
      <c r="I36" s="60"/>
      <c r="J36" s="60"/>
      <c r="K36" s="60"/>
      <c r="L36" s="60"/>
    </row>
    <row r="37" spans="2:12" x14ac:dyDescent="0.2">
      <c r="B37" s="60"/>
      <c r="C37" s="60"/>
      <c r="D37" s="60"/>
      <c r="E37" s="60"/>
      <c r="F37" s="60"/>
      <c r="G37" s="60"/>
      <c r="H37" s="61"/>
      <c r="I37" s="60"/>
      <c r="J37" s="60"/>
      <c r="K37" s="60"/>
      <c r="L37" s="60"/>
    </row>
    <row r="38" spans="2:12" x14ac:dyDescent="0.2">
      <c r="B38" s="60"/>
      <c r="C38" s="60"/>
      <c r="D38" s="60"/>
      <c r="E38" s="60"/>
      <c r="F38" s="60"/>
      <c r="G38" s="60"/>
      <c r="H38" s="61"/>
      <c r="I38" s="60"/>
      <c r="J38" s="60"/>
      <c r="K38" s="60"/>
      <c r="L38" s="60"/>
    </row>
    <row r="39" spans="2:12" x14ac:dyDescent="0.2">
      <c r="B39" s="60"/>
      <c r="C39" s="60"/>
      <c r="D39" s="60"/>
      <c r="E39" s="60"/>
      <c r="F39" s="60"/>
      <c r="G39" s="60"/>
      <c r="H39" s="61"/>
      <c r="I39" s="60"/>
      <c r="J39" s="60"/>
      <c r="K39" s="60"/>
      <c r="L39" s="60"/>
    </row>
    <row r="40" spans="2:12" x14ac:dyDescent="0.2">
      <c r="B40" s="60"/>
      <c r="C40" s="60"/>
      <c r="D40" s="60"/>
      <c r="E40" s="60"/>
      <c r="F40" s="60"/>
      <c r="G40" s="60"/>
      <c r="H40" s="61"/>
      <c r="I40" s="60"/>
      <c r="J40" s="60"/>
      <c r="K40" s="60"/>
      <c r="L40" s="60"/>
    </row>
    <row r="41" spans="2:12" x14ac:dyDescent="0.2">
      <c r="B41" s="60"/>
      <c r="C41" s="60"/>
      <c r="D41" s="60"/>
      <c r="E41" s="60"/>
      <c r="F41" s="60"/>
      <c r="G41" s="60"/>
      <c r="H41" s="61"/>
      <c r="I41" s="60"/>
      <c r="J41" s="60"/>
      <c r="K41" s="60"/>
      <c r="L41" s="60"/>
    </row>
  </sheetData>
  <mergeCells count="2">
    <mergeCell ref="A1:L1"/>
    <mergeCell ref="A2:L2"/>
  </mergeCells>
  <printOptions horizontalCentered="1"/>
  <pageMargins left="0.5" right="0.5" top="0.5" bottom="0.5" header="0.25" footer="0.25"/>
  <pageSetup paperSize="9" scale="4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showGridLines="0" workbookViewId="0">
      <pane xSplit="1" ySplit="4" topLeftCell="B5" activePane="bottomRight" state="frozen"/>
      <selection activeCell="E48" sqref="E48"/>
      <selection pane="topRight" activeCell="E48" sqref="E48"/>
      <selection pane="bottomLeft" activeCell="E48" sqref="E48"/>
      <selection pane="bottomRight" activeCell="A3" sqref="A3"/>
    </sheetView>
  </sheetViews>
  <sheetFormatPr defaultRowHeight="12.75" x14ac:dyDescent="0.2"/>
  <cols>
    <col min="1" max="1" width="32.5703125" style="62" customWidth="1"/>
    <col min="2" max="3" width="12.28515625" style="62" customWidth="1"/>
    <col min="4" max="4" width="3.28515625" style="62" hidden="1" customWidth="1"/>
    <col min="5" max="7" width="12.28515625" style="62" customWidth="1"/>
    <col min="8" max="8" width="12.28515625" style="63" customWidth="1"/>
    <col min="9" max="9" width="12.28515625" style="62" customWidth="1"/>
    <col min="10" max="12" width="12.140625" style="62" customWidth="1"/>
    <col min="13" max="13" width="14.5703125" style="62" customWidth="1"/>
    <col min="14" max="254" width="9.140625" style="10"/>
    <col min="255" max="255" width="32.5703125" style="10" customWidth="1"/>
    <col min="256" max="257" width="12.28515625" style="10" customWidth="1"/>
    <col min="258" max="258" width="0" style="10" hidden="1" customWidth="1"/>
    <col min="259" max="263" width="12.28515625" style="10" customWidth="1"/>
    <col min="264" max="264" width="12.140625" style="10" customWidth="1"/>
    <col min="265" max="265" width="0" style="10" hidden="1" customWidth="1"/>
    <col min="266" max="267" width="12.140625" style="10" customWidth="1"/>
    <col min="268" max="268" width="3" style="10" customWidth="1"/>
    <col min="269" max="269" width="12.7109375" style="10" customWidth="1"/>
    <col min="270" max="510" width="9.140625" style="10"/>
    <col min="511" max="511" width="32.5703125" style="10" customWidth="1"/>
    <col min="512" max="513" width="12.28515625" style="10" customWidth="1"/>
    <col min="514" max="514" width="0" style="10" hidden="1" customWidth="1"/>
    <col min="515" max="519" width="12.28515625" style="10" customWidth="1"/>
    <col min="520" max="520" width="12.140625" style="10" customWidth="1"/>
    <col min="521" max="521" width="0" style="10" hidden="1" customWidth="1"/>
    <col min="522" max="523" width="12.140625" style="10" customWidth="1"/>
    <col min="524" max="524" width="3" style="10" customWidth="1"/>
    <col min="525" max="525" width="12.7109375" style="10" customWidth="1"/>
    <col min="526" max="766" width="9.140625" style="10"/>
    <col min="767" max="767" width="32.5703125" style="10" customWidth="1"/>
    <col min="768" max="769" width="12.28515625" style="10" customWidth="1"/>
    <col min="770" max="770" width="0" style="10" hidden="1" customWidth="1"/>
    <col min="771" max="775" width="12.28515625" style="10" customWidth="1"/>
    <col min="776" max="776" width="12.140625" style="10" customWidth="1"/>
    <col min="777" max="777" width="0" style="10" hidden="1" customWidth="1"/>
    <col min="778" max="779" width="12.140625" style="10" customWidth="1"/>
    <col min="780" max="780" width="3" style="10" customWidth="1"/>
    <col min="781" max="781" width="12.7109375" style="10" customWidth="1"/>
    <col min="782" max="1022" width="9.140625" style="10"/>
    <col min="1023" max="1023" width="32.5703125" style="10" customWidth="1"/>
    <col min="1024" max="1025" width="12.28515625" style="10" customWidth="1"/>
    <col min="1026" max="1026" width="0" style="10" hidden="1" customWidth="1"/>
    <col min="1027" max="1031" width="12.28515625" style="10" customWidth="1"/>
    <col min="1032" max="1032" width="12.140625" style="10" customWidth="1"/>
    <col min="1033" max="1033" width="0" style="10" hidden="1" customWidth="1"/>
    <col min="1034" max="1035" width="12.140625" style="10" customWidth="1"/>
    <col min="1036" max="1036" width="3" style="10" customWidth="1"/>
    <col min="1037" max="1037" width="12.7109375" style="10" customWidth="1"/>
    <col min="1038" max="1278" width="9.140625" style="10"/>
    <col min="1279" max="1279" width="32.5703125" style="10" customWidth="1"/>
    <col min="1280" max="1281" width="12.28515625" style="10" customWidth="1"/>
    <col min="1282" max="1282" width="0" style="10" hidden="1" customWidth="1"/>
    <col min="1283" max="1287" width="12.28515625" style="10" customWidth="1"/>
    <col min="1288" max="1288" width="12.140625" style="10" customWidth="1"/>
    <col min="1289" max="1289" width="0" style="10" hidden="1" customWidth="1"/>
    <col min="1290" max="1291" width="12.140625" style="10" customWidth="1"/>
    <col min="1292" max="1292" width="3" style="10" customWidth="1"/>
    <col min="1293" max="1293" width="12.7109375" style="10" customWidth="1"/>
    <col min="1294" max="1534" width="9.140625" style="10"/>
    <col min="1535" max="1535" width="32.5703125" style="10" customWidth="1"/>
    <col min="1536" max="1537" width="12.28515625" style="10" customWidth="1"/>
    <col min="1538" max="1538" width="0" style="10" hidden="1" customWidth="1"/>
    <col min="1539" max="1543" width="12.28515625" style="10" customWidth="1"/>
    <col min="1544" max="1544" width="12.140625" style="10" customWidth="1"/>
    <col min="1545" max="1545" width="0" style="10" hidden="1" customWidth="1"/>
    <col min="1546" max="1547" width="12.140625" style="10" customWidth="1"/>
    <col min="1548" max="1548" width="3" style="10" customWidth="1"/>
    <col min="1549" max="1549" width="12.7109375" style="10" customWidth="1"/>
    <col min="1550" max="1790" width="9.140625" style="10"/>
    <col min="1791" max="1791" width="32.5703125" style="10" customWidth="1"/>
    <col min="1792" max="1793" width="12.28515625" style="10" customWidth="1"/>
    <col min="1794" max="1794" width="0" style="10" hidden="1" customWidth="1"/>
    <col min="1795" max="1799" width="12.28515625" style="10" customWidth="1"/>
    <col min="1800" max="1800" width="12.140625" style="10" customWidth="1"/>
    <col min="1801" max="1801" width="0" style="10" hidden="1" customWidth="1"/>
    <col min="1802" max="1803" width="12.140625" style="10" customWidth="1"/>
    <col min="1804" max="1804" width="3" style="10" customWidth="1"/>
    <col min="1805" max="1805" width="12.7109375" style="10" customWidth="1"/>
    <col min="1806" max="2046" width="9.140625" style="10"/>
    <col min="2047" max="2047" width="32.5703125" style="10" customWidth="1"/>
    <col min="2048" max="2049" width="12.28515625" style="10" customWidth="1"/>
    <col min="2050" max="2050" width="0" style="10" hidden="1" customWidth="1"/>
    <col min="2051" max="2055" width="12.28515625" style="10" customWidth="1"/>
    <col min="2056" max="2056" width="12.140625" style="10" customWidth="1"/>
    <col min="2057" max="2057" width="0" style="10" hidden="1" customWidth="1"/>
    <col min="2058" max="2059" width="12.140625" style="10" customWidth="1"/>
    <col min="2060" max="2060" width="3" style="10" customWidth="1"/>
    <col min="2061" max="2061" width="12.7109375" style="10" customWidth="1"/>
    <col min="2062" max="2302" width="9.140625" style="10"/>
    <col min="2303" max="2303" width="32.5703125" style="10" customWidth="1"/>
    <col min="2304" max="2305" width="12.28515625" style="10" customWidth="1"/>
    <col min="2306" max="2306" width="0" style="10" hidden="1" customWidth="1"/>
    <col min="2307" max="2311" width="12.28515625" style="10" customWidth="1"/>
    <col min="2312" max="2312" width="12.140625" style="10" customWidth="1"/>
    <col min="2313" max="2313" width="0" style="10" hidden="1" customWidth="1"/>
    <col min="2314" max="2315" width="12.140625" style="10" customWidth="1"/>
    <col min="2316" max="2316" width="3" style="10" customWidth="1"/>
    <col min="2317" max="2317" width="12.7109375" style="10" customWidth="1"/>
    <col min="2318" max="2558" width="9.140625" style="10"/>
    <col min="2559" max="2559" width="32.5703125" style="10" customWidth="1"/>
    <col min="2560" max="2561" width="12.28515625" style="10" customWidth="1"/>
    <col min="2562" max="2562" width="0" style="10" hidden="1" customWidth="1"/>
    <col min="2563" max="2567" width="12.28515625" style="10" customWidth="1"/>
    <col min="2568" max="2568" width="12.140625" style="10" customWidth="1"/>
    <col min="2569" max="2569" width="0" style="10" hidden="1" customWidth="1"/>
    <col min="2570" max="2571" width="12.140625" style="10" customWidth="1"/>
    <col min="2572" max="2572" width="3" style="10" customWidth="1"/>
    <col min="2573" max="2573" width="12.7109375" style="10" customWidth="1"/>
    <col min="2574" max="2814" width="9.140625" style="10"/>
    <col min="2815" max="2815" width="32.5703125" style="10" customWidth="1"/>
    <col min="2816" max="2817" width="12.28515625" style="10" customWidth="1"/>
    <col min="2818" max="2818" width="0" style="10" hidden="1" customWidth="1"/>
    <col min="2819" max="2823" width="12.28515625" style="10" customWidth="1"/>
    <col min="2824" max="2824" width="12.140625" style="10" customWidth="1"/>
    <col min="2825" max="2825" width="0" style="10" hidden="1" customWidth="1"/>
    <col min="2826" max="2827" width="12.140625" style="10" customWidth="1"/>
    <col min="2828" max="2828" width="3" style="10" customWidth="1"/>
    <col min="2829" max="2829" width="12.7109375" style="10" customWidth="1"/>
    <col min="2830" max="3070" width="9.140625" style="10"/>
    <col min="3071" max="3071" width="32.5703125" style="10" customWidth="1"/>
    <col min="3072" max="3073" width="12.28515625" style="10" customWidth="1"/>
    <col min="3074" max="3074" width="0" style="10" hidden="1" customWidth="1"/>
    <col min="3075" max="3079" width="12.28515625" style="10" customWidth="1"/>
    <col min="3080" max="3080" width="12.140625" style="10" customWidth="1"/>
    <col min="3081" max="3081" width="0" style="10" hidden="1" customWidth="1"/>
    <col min="3082" max="3083" width="12.140625" style="10" customWidth="1"/>
    <col min="3084" max="3084" width="3" style="10" customWidth="1"/>
    <col min="3085" max="3085" width="12.7109375" style="10" customWidth="1"/>
    <col min="3086" max="3326" width="9.140625" style="10"/>
    <col min="3327" max="3327" width="32.5703125" style="10" customWidth="1"/>
    <col min="3328" max="3329" width="12.28515625" style="10" customWidth="1"/>
    <col min="3330" max="3330" width="0" style="10" hidden="1" customWidth="1"/>
    <col min="3331" max="3335" width="12.28515625" style="10" customWidth="1"/>
    <col min="3336" max="3336" width="12.140625" style="10" customWidth="1"/>
    <col min="3337" max="3337" width="0" style="10" hidden="1" customWidth="1"/>
    <col min="3338" max="3339" width="12.140625" style="10" customWidth="1"/>
    <col min="3340" max="3340" width="3" style="10" customWidth="1"/>
    <col min="3341" max="3341" width="12.7109375" style="10" customWidth="1"/>
    <col min="3342" max="3582" width="9.140625" style="10"/>
    <col min="3583" max="3583" width="32.5703125" style="10" customWidth="1"/>
    <col min="3584" max="3585" width="12.28515625" style="10" customWidth="1"/>
    <col min="3586" max="3586" width="0" style="10" hidden="1" customWidth="1"/>
    <col min="3587" max="3591" width="12.28515625" style="10" customWidth="1"/>
    <col min="3592" max="3592" width="12.140625" style="10" customWidth="1"/>
    <col min="3593" max="3593" width="0" style="10" hidden="1" customWidth="1"/>
    <col min="3594" max="3595" width="12.140625" style="10" customWidth="1"/>
    <col min="3596" max="3596" width="3" style="10" customWidth="1"/>
    <col min="3597" max="3597" width="12.7109375" style="10" customWidth="1"/>
    <col min="3598" max="3838" width="9.140625" style="10"/>
    <col min="3839" max="3839" width="32.5703125" style="10" customWidth="1"/>
    <col min="3840" max="3841" width="12.28515625" style="10" customWidth="1"/>
    <col min="3842" max="3842" width="0" style="10" hidden="1" customWidth="1"/>
    <col min="3843" max="3847" width="12.28515625" style="10" customWidth="1"/>
    <col min="3848" max="3848" width="12.140625" style="10" customWidth="1"/>
    <col min="3849" max="3849" width="0" style="10" hidden="1" customWidth="1"/>
    <col min="3850" max="3851" width="12.140625" style="10" customWidth="1"/>
    <col min="3852" max="3852" width="3" style="10" customWidth="1"/>
    <col min="3853" max="3853" width="12.7109375" style="10" customWidth="1"/>
    <col min="3854" max="4094" width="9.140625" style="10"/>
    <col min="4095" max="4095" width="32.5703125" style="10" customWidth="1"/>
    <col min="4096" max="4097" width="12.28515625" style="10" customWidth="1"/>
    <col min="4098" max="4098" width="0" style="10" hidden="1" customWidth="1"/>
    <col min="4099" max="4103" width="12.28515625" style="10" customWidth="1"/>
    <col min="4104" max="4104" width="12.140625" style="10" customWidth="1"/>
    <col min="4105" max="4105" width="0" style="10" hidden="1" customWidth="1"/>
    <col min="4106" max="4107" width="12.140625" style="10" customWidth="1"/>
    <col min="4108" max="4108" width="3" style="10" customWidth="1"/>
    <col min="4109" max="4109" width="12.7109375" style="10" customWidth="1"/>
    <col min="4110" max="4350" width="9.140625" style="10"/>
    <col min="4351" max="4351" width="32.5703125" style="10" customWidth="1"/>
    <col min="4352" max="4353" width="12.28515625" style="10" customWidth="1"/>
    <col min="4354" max="4354" width="0" style="10" hidden="1" customWidth="1"/>
    <col min="4355" max="4359" width="12.28515625" style="10" customWidth="1"/>
    <col min="4360" max="4360" width="12.140625" style="10" customWidth="1"/>
    <col min="4361" max="4361" width="0" style="10" hidden="1" customWidth="1"/>
    <col min="4362" max="4363" width="12.140625" style="10" customWidth="1"/>
    <col min="4364" max="4364" width="3" style="10" customWidth="1"/>
    <col min="4365" max="4365" width="12.7109375" style="10" customWidth="1"/>
    <col min="4366" max="4606" width="9.140625" style="10"/>
    <col min="4607" max="4607" width="32.5703125" style="10" customWidth="1"/>
    <col min="4608" max="4609" width="12.28515625" style="10" customWidth="1"/>
    <col min="4610" max="4610" width="0" style="10" hidden="1" customWidth="1"/>
    <col min="4611" max="4615" width="12.28515625" style="10" customWidth="1"/>
    <col min="4616" max="4616" width="12.140625" style="10" customWidth="1"/>
    <col min="4617" max="4617" width="0" style="10" hidden="1" customWidth="1"/>
    <col min="4618" max="4619" width="12.140625" style="10" customWidth="1"/>
    <col min="4620" max="4620" width="3" style="10" customWidth="1"/>
    <col min="4621" max="4621" width="12.7109375" style="10" customWidth="1"/>
    <col min="4622" max="4862" width="9.140625" style="10"/>
    <col min="4863" max="4863" width="32.5703125" style="10" customWidth="1"/>
    <col min="4864" max="4865" width="12.28515625" style="10" customWidth="1"/>
    <col min="4866" max="4866" width="0" style="10" hidden="1" customWidth="1"/>
    <col min="4867" max="4871" width="12.28515625" style="10" customWidth="1"/>
    <col min="4872" max="4872" width="12.140625" style="10" customWidth="1"/>
    <col min="4873" max="4873" width="0" style="10" hidden="1" customWidth="1"/>
    <col min="4874" max="4875" width="12.140625" style="10" customWidth="1"/>
    <col min="4876" max="4876" width="3" style="10" customWidth="1"/>
    <col min="4877" max="4877" width="12.7109375" style="10" customWidth="1"/>
    <col min="4878" max="5118" width="9.140625" style="10"/>
    <col min="5119" max="5119" width="32.5703125" style="10" customWidth="1"/>
    <col min="5120" max="5121" width="12.28515625" style="10" customWidth="1"/>
    <col min="5122" max="5122" width="0" style="10" hidden="1" customWidth="1"/>
    <col min="5123" max="5127" width="12.28515625" style="10" customWidth="1"/>
    <col min="5128" max="5128" width="12.140625" style="10" customWidth="1"/>
    <col min="5129" max="5129" width="0" style="10" hidden="1" customWidth="1"/>
    <col min="5130" max="5131" width="12.140625" style="10" customWidth="1"/>
    <col min="5132" max="5132" width="3" style="10" customWidth="1"/>
    <col min="5133" max="5133" width="12.7109375" style="10" customWidth="1"/>
    <col min="5134" max="5374" width="9.140625" style="10"/>
    <col min="5375" max="5375" width="32.5703125" style="10" customWidth="1"/>
    <col min="5376" max="5377" width="12.28515625" style="10" customWidth="1"/>
    <col min="5378" max="5378" width="0" style="10" hidden="1" customWidth="1"/>
    <col min="5379" max="5383" width="12.28515625" style="10" customWidth="1"/>
    <col min="5384" max="5384" width="12.140625" style="10" customWidth="1"/>
    <col min="5385" max="5385" width="0" style="10" hidden="1" customWidth="1"/>
    <col min="5386" max="5387" width="12.140625" style="10" customWidth="1"/>
    <col min="5388" max="5388" width="3" style="10" customWidth="1"/>
    <col min="5389" max="5389" width="12.7109375" style="10" customWidth="1"/>
    <col min="5390" max="5630" width="9.140625" style="10"/>
    <col min="5631" max="5631" width="32.5703125" style="10" customWidth="1"/>
    <col min="5632" max="5633" width="12.28515625" style="10" customWidth="1"/>
    <col min="5634" max="5634" width="0" style="10" hidden="1" customWidth="1"/>
    <col min="5635" max="5639" width="12.28515625" style="10" customWidth="1"/>
    <col min="5640" max="5640" width="12.140625" style="10" customWidth="1"/>
    <col min="5641" max="5641" width="0" style="10" hidden="1" customWidth="1"/>
    <col min="5642" max="5643" width="12.140625" style="10" customWidth="1"/>
    <col min="5644" max="5644" width="3" style="10" customWidth="1"/>
    <col min="5645" max="5645" width="12.7109375" style="10" customWidth="1"/>
    <col min="5646" max="5886" width="9.140625" style="10"/>
    <col min="5887" max="5887" width="32.5703125" style="10" customWidth="1"/>
    <col min="5888" max="5889" width="12.28515625" style="10" customWidth="1"/>
    <col min="5890" max="5890" width="0" style="10" hidden="1" customWidth="1"/>
    <col min="5891" max="5895" width="12.28515625" style="10" customWidth="1"/>
    <col min="5896" max="5896" width="12.140625" style="10" customWidth="1"/>
    <col min="5897" max="5897" width="0" style="10" hidden="1" customWidth="1"/>
    <col min="5898" max="5899" width="12.140625" style="10" customWidth="1"/>
    <col min="5900" max="5900" width="3" style="10" customWidth="1"/>
    <col min="5901" max="5901" width="12.7109375" style="10" customWidth="1"/>
    <col min="5902" max="6142" width="9.140625" style="10"/>
    <col min="6143" max="6143" width="32.5703125" style="10" customWidth="1"/>
    <col min="6144" max="6145" width="12.28515625" style="10" customWidth="1"/>
    <col min="6146" max="6146" width="0" style="10" hidden="1" customWidth="1"/>
    <col min="6147" max="6151" width="12.28515625" style="10" customWidth="1"/>
    <col min="6152" max="6152" width="12.140625" style="10" customWidth="1"/>
    <col min="6153" max="6153" width="0" style="10" hidden="1" customWidth="1"/>
    <col min="6154" max="6155" width="12.140625" style="10" customWidth="1"/>
    <col min="6156" max="6156" width="3" style="10" customWidth="1"/>
    <col min="6157" max="6157" width="12.7109375" style="10" customWidth="1"/>
    <col min="6158" max="6398" width="9.140625" style="10"/>
    <col min="6399" max="6399" width="32.5703125" style="10" customWidth="1"/>
    <col min="6400" max="6401" width="12.28515625" style="10" customWidth="1"/>
    <col min="6402" max="6402" width="0" style="10" hidden="1" customWidth="1"/>
    <col min="6403" max="6407" width="12.28515625" style="10" customWidth="1"/>
    <col min="6408" max="6408" width="12.140625" style="10" customWidth="1"/>
    <col min="6409" max="6409" width="0" style="10" hidden="1" customWidth="1"/>
    <col min="6410" max="6411" width="12.140625" style="10" customWidth="1"/>
    <col min="6412" max="6412" width="3" style="10" customWidth="1"/>
    <col min="6413" max="6413" width="12.7109375" style="10" customWidth="1"/>
    <col min="6414" max="6654" width="9.140625" style="10"/>
    <col min="6655" max="6655" width="32.5703125" style="10" customWidth="1"/>
    <col min="6656" max="6657" width="12.28515625" style="10" customWidth="1"/>
    <col min="6658" max="6658" width="0" style="10" hidden="1" customWidth="1"/>
    <col min="6659" max="6663" width="12.28515625" style="10" customWidth="1"/>
    <col min="6664" max="6664" width="12.140625" style="10" customWidth="1"/>
    <col min="6665" max="6665" width="0" style="10" hidden="1" customWidth="1"/>
    <col min="6666" max="6667" width="12.140625" style="10" customWidth="1"/>
    <col min="6668" max="6668" width="3" style="10" customWidth="1"/>
    <col min="6669" max="6669" width="12.7109375" style="10" customWidth="1"/>
    <col min="6670" max="6910" width="9.140625" style="10"/>
    <col min="6911" max="6911" width="32.5703125" style="10" customWidth="1"/>
    <col min="6912" max="6913" width="12.28515625" style="10" customWidth="1"/>
    <col min="6914" max="6914" width="0" style="10" hidden="1" customWidth="1"/>
    <col min="6915" max="6919" width="12.28515625" style="10" customWidth="1"/>
    <col min="6920" max="6920" width="12.140625" style="10" customWidth="1"/>
    <col min="6921" max="6921" width="0" style="10" hidden="1" customWidth="1"/>
    <col min="6922" max="6923" width="12.140625" style="10" customWidth="1"/>
    <col min="6924" max="6924" width="3" style="10" customWidth="1"/>
    <col min="6925" max="6925" width="12.7109375" style="10" customWidth="1"/>
    <col min="6926" max="7166" width="9.140625" style="10"/>
    <col min="7167" max="7167" width="32.5703125" style="10" customWidth="1"/>
    <col min="7168" max="7169" width="12.28515625" style="10" customWidth="1"/>
    <col min="7170" max="7170" width="0" style="10" hidden="1" customWidth="1"/>
    <col min="7171" max="7175" width="12.28515625" style="10" customWidth="1"/>
    <col min="7176" max="7176" width="12.140625" style="10" customWidth="1"/>
    <col min="7177" max="7177" width="0" style="10" hidden="1" customWidth="1"/>
    <col min="7178" max="7179" width="12.140625" style="10" customWidth="1"/>
    <col min="7180" max="7180" width="3" style="10" customWidth="1"/>
    <col min="7181" max="7181" width="12.7109375" style="10" customWidth="1"/>
    <col min="7182" max="7422" width="9.140625" style="10"/>
    <col min="7423" max="7423" width="32.5703125" style="10" customWidth="1"/>
    <col min="7424" max="7425" width="12.28515625" style="10" customWidth="1"/>
    <col min="7426" max="7426" width="0" style="10" hidden="1" customWidth="1"/>
    <col min="7427" max="7431" width="12.28515625" style="10" customWidth="1"/>
    <col min="7432" max="7432" width="12.140625" style="10" customWidth="1"/>
    <col min="7433" max="7433" width="0" style="10" hidden="1" customWidth="1"/>
    <col min="7434" max="7435" width="12.140625" style="10" customWidth="1"/>
    <col min="7436" max="7436" width="3" style="10" customWidth="1"/>
    <col min="7437" max="7437" width="12.7109375" style="10" customWidth="1"/>
    <col min="7438" max="7678" width="9.140625" style="10"/>
    <col min="7679" max="7679" width="32.5703125" style="10" customWidth="1"/>
    <col min="7680" max="7681" width="12.28515625" style="10" customWidth="1"/>
    <col min="7682" max="7682" width="0" style="10" hidden="1" customWidth="1"/>
    <col min="7683" max="7687" width="12.28515625" style="10" customWidth="1"/>
    <col min="7688" max="7688" width="12.140625" style="10" customWidth="1"/>
    <col min="7689" max="7689" width="0" style="10" hidden="1" customWidth="1"/>
    <col min="7690" max="7691" width="12.140625" style="10" customWidth="1"/>
    <col min="7692" max="7692" width="3" style="10" customWidth="1"/>
    <col min="7693" max="7693" width="12.7109375" style="10" customWidth="1"/>
    <col min="7694" max="7934" width="9.140625" style="10"/>
    <col min="7935" max="7935" width="32.5703125" style="10" customWidth="1"/>
    <col min="7936" max="7937" width="12.28515625" style="10" customWidth="1"/>
    <col min="7938" max="7938" width="0" style="10" hidden="1" customWidth="1"/>
    <col min="7939" max="7943" width="12.28515625" style="10" customWidth="1"/>
    <col min="7944" max="7944" width="12.140625" style="10" customWidth="1"/>
    <col min="7945" max="7945" width="0" style="10" hidden="1" customWidth="1"/>
    <col min="7946" max="7947" width="12.140625" style="10" customWidth="1"/>
    <col min="7948" max="7948" width="3" style="10" customWidth="1"/>
    <col min="7949" max="7949" width="12.7109375" style="10" customWidth="1"/>
    <col min="7950" max="8190" width="9.140625" style="10"/>
    <col min="8191" max="8191" width="32.5703125" style="10" customWidth="1"/>
    <col min="8192" max="8193" width="12.28515625" style="10" customWidth="1"/>
    <col min="8194" max="8194" width="0" style="10" hidden="1" customWidth="1"/>
    <col min="8195" max="8199" width="12.28515625" style="10" customWidth="1"/>
    <col min="8200" max="8200" width="12.140625" style="10" customWidth="1"/>
    <col min="8201" max="8201" width="0" style="10" hidden="1" customWidth="1"/>
    <col min="8202" max="8203" width="12.140625" style="10" customWidth="1"/>
    <col min="8204" max="8204" width="3" style="10" customWidth="1"/>
    <col min="8205" max="8205" width="12.7109375" style="10" customWidth="1"/>
    <col min="8206" max="8446" width="9.140625" style="10"/>
    <col min="8447" max="8447" width="32.5703125" style="10" customWidth="1"/>
    <col min="8448" max="8449" width="12.28515625" style="10" customWidth="1"/>
    <col min="8450" max="8450" width="0" style="10" hidden="1" customWidth="1"/>
    <col min="8451" max="8455" width="12.28515625" style="10" customWidth="1"/>
    <col min="8456" max="8456" width="12.140625" style="10" customWidth="1"/>
    <col min="8457" max="8457" width="0" style="10" hidden="1" customWidth="1"/>
    <col min="8458" max="8459" width="12.140625" style="10" customWidth="1"/>
    <col min="8460" max="8460" width="3" style="10" customWidth="1"/>
    <col min="8461" max="8461" width="12.7109375" style="10" customWidth="1"/>
    <col min="8462" max="8702" width="9.140625" style="10"/>
    <col min="8703" max="8703" width="32.5703125" style="10" customWidth="1"/>
    <col min="8704" max="8705" width="12.28515625" style="10" customWidth="1"/>
    <col min="8706" max="8706" width="0" style="10" hidden="1" customWidth="1"/>
    <col min="8707" max="8711" width="12.28515625" style="10" customWidth="1"/>
    <col min="8712" max="8712" width="12.140625" style="10" customWidth="1"/>
    <col min="8713" max="8713" width="0" style="10" hidden="1" customWidth="1"/>
    <col min="8714" max="8715" width="12.140625" style="10" customWidth="1"/>
    <col min="8716" max="8716" width="3" style="10" customWidth="1"/>
    <col min="8717" max="8717" width="12.7109375" style="10" customWidth="1"/>
    <col min="8718" max="8958" width="9.140625" style="10"/>
    <col min="8959" max="8959" width="32.5703125" style="10" customWidth="1"/>
    <col min="8960" max="8961" width="12.28515625" style="10" customWidth="1"/>
    <col min="8962" max="8962" width="0" style="10" hidden="1" customWidth="1"/>
    <col min="8963" max="8967" width="12.28515625" style="10" customWidth="1"/>
    <col min="8968" max="8968" width="12.140625" style="10" customWidth="1"/>
    <col min="8969" max="8969" width="0" style="10" hidden="1" customWidth="1"/>
    <col min="8970" max="8971" width="12.140625" style="10" customWidth="1"/>
    <col min="8972" max="8972" width="3" style="10" customWidth="1"/>
    <col min="8973" max="8973" width="12.7109375" style="10" customWidth="1"/>
    <col min="8974" max="9214" width="9.140625" style="10"/>
    <col min="9215" max="9215" width="32.5703125" style="10" customWidth="1"/>
    <col min="9216" max="9217" width="12.28515625" style="10" customWidth="1"/>
    <col min="9218" max="9218" width="0" style="10" hidden="1" customWidth="1"/>
    <col min="9219" max="9223" width="12.28515625" style="10" customWidth="1"/>
    <col min="9224" max="9224" width="12.140625" style="10" customWidth="1"/>
    <col min="9225" max="9225" width="0" style="10" hidden="1" customWidth="1"/>
    <col min="9226" max="9227" width="12.140625" style="10" customWidth="1"/>
    <col min="9228" max="9228" width="3" style="10" customWidth="1"/>
    <col min="9229" max="9229" width="12.7109375" style="10" customWidth="1"/>
    <col min="9230" max="9470" width="9.140625" style="10"/>
    <col min="9471" max="9471" width="32.5703125" style="10" customWidth="1"/>
    <col min="9472" max="9473" width="12.28515625" style="10" customWidth="1"/>
    <col min="9474" max="9474" width="0" style="10" hidden="1" customWidth="1"/>
    <col min="9475" max="9479" width="12.28515625" style="10" customWidth="1"/>
    <col min="9480" max="9480" width="12.140625" style="10" customWidth="1"/>
    <col min="9481" max="9481" width="0" style="10" hidden="1" customWidth="1"/>
    <col min="9482" max="9483" width="12.140625" style="10" customWidth="1"/>
    <col min="9484" max="9484" width="3" style="10" customWidth="1"/>
    <col min="9485" max="9485" width="12.7109375" style="10" customWidth="1"/>
    <col min="9486" max="9726" width="9.140625" style="10"/>
    <col min="9727" max="9727" width="32.5703125" style="10" customWidth="1"/>
    <col min="9728" max="9729" width="12.28515625" style="10" customWidth="1"/>
    <col min="9730" max="9730" width="0" style="10" hidden="1" customWidth="1"/>
    <col min="9731" max="9735" width="12.28515625" style="10" customWidth="1"/>
    <col min="9736" max="9736" width="12.140625" style="10" customWidth="1"/>
    <col min="9737" max="9737" width="0" style="10" hidden="1" customWidth="1"/>
    <col min="9738" max="9739" width="12.140625" style="10" customWidth="1"/>
    <col min="9740" max="9740" width="3" style="10" customWidth="1"/>
    <col min="9741" max="9741" width="12.7109375" style="10" customWidth="1"/>
    <col min="9742" max="9982" width="9.140625" style="10"/>
    <col min="9983" max="9983" width="32.5703125" style="10" customWidth="1"/>
    <col min="9984" max="9985" width="12.28515625" style="10" customWidth="1"/>
    <col min="9986" max="9986" width="0" style="10" hidden="1" customWidth="1"/>
    <col min="9987" max="9991" width="12.28515625" style="10" customWidth="1"/>
    <col min="9992" max="9992" width="12.140625" style="10" customWidth="1"/>
    <col min="9993" max="9993" width="0" style="10" hidden="1" customWidth="1"/>
    <col min="9994" max="9995" width="12.140625" style="10" customWidth="1"/>
    <col min="9996" max="9996" width="3" style="10" customWidth="1"/>
    <col min="9997" max="9997" width="12.7109375" style="10" customWidth="1"/>
    <col min="9998" max="10238" width="9.140625" style="10"/>
    <col min="10239" max="10239" width="32.5703125" style="10" customWidth="1"/>
    <col min="10240" max="10241" width="12.28515625" style="10" customWidth="1"/>
    <col min="10242" max="10242" width="0" style="10" hidden="1" customWidth="1"/>
    <col min="10243" max="10247" width="12.28515625" style="10" customWidth="1"/>
    <col min="10248" max="10248" width="12.140625" style="10" customWidth="1"/>
    <col min="10249" max="10249" width="0" style="10" hidden="1" customWidth="1"/>
    <col min="10250" max="10251" width="12.140625" style="10" customWidth="1"/>
    <col min="10252" max="10252" width="3" style="10" customWidth="1"/>
    <col min="10253" max="10253" width="12.7109375" style="10" customWidth="1"/>
    <col min="10254" max="10494" width="9.140625" style="10"/>
    <col min="10495" max="10495" width="32.5703125" style="10" customWidth="1"/>
    <col min="10496" max="10497" width="12.28515625" style="10" customWidth="1"/>
    <col min="10498" max="10498" width="0" style="10" hidden="1" customWidth="1"/>
    <col min="10499" max="10503" width="12.28515625" style="10" customWidth="1"/>
    <col min="10504" max="10504" width="12.140625" style="10" customWidth="1"/>
    <col min="10505" max="10505" width="0" style="10" hidden="1" customWidth="1"/>
    <col min="10506" max="10507" width="12.140625" style="10" customWidth="1"/>
    <col min="10508" max="10508" width="3" style="10" customWidth="1"/>
    <col min="10509" max="10509" width="12.7109375" style="10" customWidth="1"/>
    <col min="10510" max="10750" width="9.140625" style="10"/>
    <col min="10751" max="10751" width="32.5703125" style="10" customWidth="1"/>
    <col min="10752" max="10753" width="12.28515625" style="10" customWidth="1"/>
    <col min="10754" max="10754" width="0" style="10" hidden="1" customWidth="1"/>
    <col min="10755" max="10759" width="12.28515625" style="10" customWidth="1"/>
    <col min="10760" max="10760" width="12.140625" style="10" customWidth="1"/>
    <col min="10761" max="10761" width="0" style="10" hidden="1" customWidth="1"/>
    <col min="10762" max="10763" width="12.140625" style="10" customWidth="1"/>
    <col min="10764" max="10764" width="3" style="10" customWidth="1"/>
    <col min="10765" max="10765" width="12.7109375" style="10" customWidth="1"/>
    <col min="10766" max="11006" width="9.140625" style="10"/>
    <col min="11007" max="11007" width="32.5703125" style="10" customWidth="1"/>
    <col min="11008" max="11009" width="12.28515625" style="10" customWidth="1"/>
    <col min="11010" max="11010" width="0" style="10" hidden="1" customWidth="1"/>
    <col min="11011" max="11015" width="12.28515625" style="10" customWidth="1"/>
    <col min="11016" max="11016" width="12.140625" style="10" customWidth="1"/>
    <col min="11017" max="11017" width="0" style="10" hidden="1" customWidth="1"/>
    <col min="11018" max="11019" width="12.140625" style="10" customWidth="1"/>
    <col min="11020" max="11020" width="3" style="10" customWidth="1"/>
    <col min="11021" max="11021" width="12.7109375" style="10" customWidth="1"/>
    <col min="11022" max="11262" width="9.140625" style="10"/>
    <col min="11263" max="11263" width="32.5703125" style="10" customWidth="1"/>
    <col min="11264" max="11265" width="12.28515625" style="10" customWidth="1"/>
    <col min="11266" max="11266" width="0" style="10" hidden="1" customWidth="1"/>
    <col min="11267" max="11271" width="12.28515625" style="10" customWidth="1"/>
    <col min="11272" max="11272" width="12.140625" style="10" customWidth="1"/>
    <col min="11273" max="11273" width="0" style="10" hidden="1" customWidth="1"/>
    <col min="11274" max="11275" width="12.140625" style="10" customWidth="1"/>
    <col min="11276" max="11276" width="3" style="10" customWidth="1"/>
    <col min="11277" max="11277" width="12.7109375" style="10" customWidth="1"/>
    <col min="11278" max="11518" width="9.140625" style="10"/>
    <col min="11519" max="11519" width="32.5703125" style="10" customWidth="1"/>
    <col min="11520" max="11521" width="12.28515625" style="10" customWidth="1"/>
    <col min="11522" max="11522" width="0" style="10" hidden="1" customWidth="1"/>
    <col min="11523" max="11527" width="12.28515625" style="10" customWidth="1"/>
    <col min="11528" max="11528" width="12.140625" style="10" customWidth="1"/>
    <col min="11529" max="11529" width="0" style="10" hidden="1" customWidth="1"/>
    <col min="11530" max="11531" width="12.140625" style="10" customWidth="1"/>
    <col min="11532" max="11532" width="3" style="10" customWidth="1"/>
    <col min="11533" max="11533" width="12.7109375" style="10" customWidth="1"/>
    <col min="11534" max="11774" width="9.140625" style="10"/>
    <col min="11775" max="11775" width="32.5703125" style="10" customWidth="1"/>
    <col min="11776" max="11777" width="12.28515625" style="10" customWidth="1"/>
    <col min="11778" max="11778" width="0" style="10" hidden="1" customWidth="1"/>
    <col min="11779" max="11783" width="12.28515625" style="10" customWidth="1"/>
    <col min="11784" max="11784" width="12.140625" style="10" customWidth="1"/>
    <col min="11785" max="11785" width="0" style="10" hidden="1" customWidth="1"/>
    <col min="11786" max="11787" width="12.140625" style="10" customWidth="1"/>
    <col min="11788" max="11788" width="3" style="10" customWidth="1"/>
    <col min="11789" max="11789" width="12.7109375" style="10" customWidth="1"/>
    <col min="11790" max="12030" width="9.140625" style="10"/>
    <col min="12031" max="12031" width="32.5703125" style="10" customWidth="1"/>
    <col min="12032" max="12033" width="12.28515625" style="10" customWidth="1"/>
    <col min="12034" max="12034" width="0" style="10" hidden="1" customWidth="1"/>
    <col min="12035" max="12039" width="12.28515625" style="10" customWidth="1"/>
    <col min="12040" max="12040" width="12.140625" style="10" customWidth="1"/>
    <col min="12041" max="12041" width="0" style="10" hidden="1" customWidth="1"/>
    <col min="12042" max="12043" width="12.140625" style="10" customWidth="1"/>
    <col min="12044" max="12044" width="3" style="10" customWidth="1"/>
    <col min="12045" max="12045" width="12.7109375" style="10" customWidth="1"/>
    <col min="12046" max="12286" width="9.140625" style="10"/>
    <col min="12287" max="12287" width="32.5703125" style="10" customWidth="1"/>
    <col min="12288" max="12289" width="12.28515625" style="10" customWidth="1"/>
    <col min="12290" max="12290" width="0" style="10" hidden="1" customWidth="1"/>
    <col min="12291" max="12295" width="12.28515625" style="10" customWidth="1"/>
    <col min="12296" max="12296" width="12.140625" style="10" customWidth="1"/>
    <col min="12297" max="12297" width="0" style="10" hidden="1" customWidth="1"/>
    <col min="12298" max="12299" width="12.140625" style="10" customWidth="1"/>
    <col min="12300" max="12300" width="3" style="10" customWidth="1"/>
    <col min="12301" max="12301" width="12.7109375" style="10" customWidth="1"/>
    <col min="12302" max="12542" width="9.140625" style="10"/>
    <col min="12543" max="12543" width="32.5703125" style="10" customWidth="1"/>
    <col min="12544" max="12545" width="12.28515625" style="10" customWidth="1"/>
    <col min="12546" max="12546" width="0" style="10" hidden="1" customWidth="1"/>
    <col min="12547" max="12551" width="12.28515625" style="10" customWidth="1"/>
    <col min="12552" max="12552" width="12.140625" style="10" customWidth="1"/>
    <col min="12553" max="12553" width="0" style="10" hidden="1" customWidth="1"/>
    <col min="12554" max="12555" width="12.140625" style="10" customWidth="1"/>
    <col min="12556" max="12556" width="3" style="10" customWidth="1"/>
    <col min="12557" max="12557" width="12.7109375" style="10" customWidth="1"/>
    <col min="12558" max="12798" width="9.140625" style="10"/>
    <col min="12799" max="12799" width="32.5703125" style="10" customWidth="1"/>
    <col min="12800" max="12801" width="12.28515625" style="10" customWidth="1"/>
    <col min="12802" max="12802" width="0" style="10" hidden="1" customWidth="1"/>
    <col min="12803" max="12807" width="12.28515625" style="10" customWidth="1"/>
    <col min="12808" max="12808" width="12.140625" style="10" customWidth="1"/>
    <col min="12809" max="12809" width="0" style="10" hidden="1" customWidth="1"/>
    <col min="12810" max="12811" width="12.140625" style="10" customWidth="1"/>
    <col min="12812" max="12812" width="3" style="10" customWidth="1"/>
    <col min="12813" max="12813" width="12.7109375" style="10" customWidth="1"/>
    <col min="12814" max="13054" width="9.140625" style="10"/>
    <col min="13055" max="13055" width="32.5703125" style="10" customWidth="1"/>
    <col min="13056" max="13057" width="12.28515625" style="10" customWidth="1"/>
    <col min="13058" max="13058" width="0" style="10" hidden="1" customWidth="1"/>
    <col min="13059" max="13063" width="12.28515625" style="10" customWidth="1"/>
    <col min="13064" max="13064" width="12.140625" style="10" customWidth="1"/>
    <col min="13065" max="13065" width="0" style="10" hidden="1" customWidth="1"/>
    <col min="13066" max="13067" width="12.140625" style="10" customWidth="1"/>
    <col min="13068" max="13068" width="3" style="10" customWidth="1"/>
    <col min="13069" max="13069" width="12.7109375" style="10" customWidth="1"/>
    <col min="13070" max="13310" width="9.140625" style="10"/>
    <col min="13311" max="13311" width="32.5703125" style="10" customWidth="1"/>
    <col min="13312" max="13313" width="12.28515625" style="10" customWidth="1"/>
    <col min="13314" max="13314" width="0" style="10" hidden="1" customWidth="1"/>
    <col min="13315" max="13319" width="12.28515625" style="10" customWidth="1"/>
    <col min="13320" max="13320" width="12.140625" style="10" customWidth="1"/>
    <col min="13321" max="13321" width="0" style="10" hidden="1" customWidth="1"/>
    <col min="13322" max="13323" width="12.140625" style="10" customWidth="1"/>
    <col min="13324" max="13324" width="3" style="10" customWidth="1"/>
    <col min="13325" max="13325" width="12.7109375" style="10" customWidth="1"/>
    <col min="13326" max="13566" width="9.140625" style="10"/>
    <col min="13567" max="13567" width="32.5703125" style="10" customWidth="1"/>
    <col min="13568" max="13569" width="12.28515625" style="10" customWidth="1"/>
    <col min="13570" max="13570" width="0" style="10" hidden="1" customWidth="1"/>
    <col min="13571" max="13575" width="12.28515625" style="10" customWidth="1"/>
    <col min="13576" max="13576" width="12.140625" style="10" customWidth="1"/>
    <col min="13577" max="13577" width="0" style="10" hidden="1" customWidth="1"/>
    <col min="13578" max="13579" width="12.140625" style="10" customWidth="1"/>
    <col min="13580" max="13580" width="3" style="10" customWidth="1"/>
    <col min="13581" max="13581" width="12.7109375" style="10" customWidth="1"/>
    <col min="13582" max="13822" width="9.140625" style="10"/>
    <col min="13823" max="13823" width="32.5703125" style="10" customWidth="1"/>
    <col min="13824" max="13825" width="12.28515625" style="10" customWidth="1"/>
    <col min="13826" max="13826" width="0" style="10" hidden="1" customWidth="1"/>
    <col min="13827" max="13831" width="12.28515625" style="10" customWidth="1"/>
    <col min="13832" max="13832" width="12.140625" style="10" customWidth="1"/>
    <col min="13833" max="13833" width="0" style="10" hidden="1" customWidth="1"/>
    <col min="13834" max="13835" width="12.140625" style="10" customWidth="1"/>
    <col min="13836" max="13836" width="3" style="10" customWidth="1"/>
    <col min="13837" max="13837" width="12.7109375" style="10" customWidth="1"/>
    <col min="13838" max="14078" width="9.140625" style="10"/>
    <col min="14079" max="14079" width="32.5703125" style="10" customWidth="1"/>
    <col min="14080" max="14081" width="12.28515625" style="10" customWidth="1"/>
    <col min="14082" max="14082" width="0" style="10" hidden="1" customWidth="1"/>
    <col min="14083" max="14087" width="12.28515625" style="10" customWidth="1"/>
    <col min="14088" max="14088" width="12.140625" style="10" customWidth="1"/>
    <col min="14089" max="14089" width="0" style="10" hidden="1" customWidth="1"/>
    <col min="14090" max="14091" width="12.140625" style="10" customWidth="1"/>
    <col min="14092" max="14092" width="3" style="10" customWidth="1"/>
    <col min="14093" max="14093" width="12.7109375" style="10" customWidth="1"/>
    <col min="14094" max="14334" width="9.140625" style="10"/>
    <col min="14335" max="14335" width="32.5703125" style="10" customWidth="1"/>
    <col min="14336" max="14337" width="12.28515625" style="10" customWidth="1"/>
    <col min="14338" max="14338" width="0" style="10" hidden="1" customWidth="1"/>
    <col min="14339" max="14343" width="12.28515625" style="10" customWidth="1"/>
    <col min="14344" max="14344" width="12.140625" style="10" customWidth="1"/>
    <col min="14345" max="14345" width="0" style="10" hidden="1" customWidth="1"/>
    <col min="14346" max="14347" width="12.140625" style="10" customWidth="1"/>
    <col min="14348" max="14348" width="3" style="10" customWidth="1"/>
    <col min="14349" max="14349" width="12.7109375" style="10" customWidth="1"/>
    <col min="14350" max="14590" width="9.140625" style="10"/>
    <col min="14591" max="14591" width="32.5703125" style="10" customWidth="1"/>
    <col min="14592" max="14593" width="12.28515625" style="10" customWidth="1"/>
    <col min="14594" max="14594" width="0" style="10" hidden="1" customWidth="1"/>
    <col min="14595" max="14599" width="12.28515625" style="10" customWidth="1"/>
    <col min="14600" max="14600" width="12.140625" style="10" customWidth="1"/>
    <col min="14601" max="14601" width="0" style="10" hidden="1" customWidth="1"/>
    <col min="14602" max="14603" width="12.140625" style="10" customWidth="1"/>
    <col min="14604" max="14604" width="3" style="10" customWidth="1"/>
    <col min="14605" max="14605" width="12.7109375" style="10" customWidth="1"/>
    <col min="14606" max="14846" width="9.140625" style="10"/>
    <col min="14847" max="14847" width="32.5703125" style="10" customWidth="1"/>
    <col min="14848" max="14849" width="12.28515625" style="10" customWidth="1"/>
    <col min="14850" max="14850" width="0" style="10" hidden="1" customWidth="1"/>
    <col min="14851" max="14855" width="12.28515625" style="10" customWidth="1"/>
    <col min="14856" max="14856" width="12.140625" style="10" customWidth="1"/>
    <col min="14857" max="14857" width="0" style="10" hidden="1" customWidth="1"/>
    <col min="14858" max="14859" width="12.140625" style="10" customWidth="1"/>
    <col min="14860" max="14860" width="3" style="10" customWidth="1"/>
    <col min="14861" max="14861" width="12.7109375" style="10" customWidth="1"/>
    <col min="14862" max="15102" width="9.140625" style="10"/>
    <col min="15103" max="15103" width="32.5703125" style="10" customWidth="1"/>
    <col min="15104" max="15105" width="12.28515625" style="10" customWidth="1"/>
    <col min="15106" max="15106" width="0" style="10" hidden="1" customWidth="1"/>
    <col min="15107" max="15111" width="12.28515625" style="10" customWidth="1"/>
    <col min="15112" max="15112" width="12.140625" style="10" customWidth="1"/>
    <col min="15113" max="15113" width="0" style="10" hidden="1" customWidth="1"/>
    <col min="15114" max="15115" width="12.140625" style="10" customWidth="1"/>
    <col min="15116" max="15116" width="3" style="10" customWidth="1"/>
    <col min="15117" max="15117" width="12.7109375" style="10" customWidth="1"/>
    <col min="15118" max="15358" width="9.140625" style="10"/>
    <col min="15359" max="15359" width="32.5703125" style="10" customWidth="1"/>
    <col min="15360" max="15361" width="12.28515625" style="10" customWidth="1"/>
    <col min="15362" max="15362" width="0" style="10" hidden="1" customWidth="1"/>
    <col min="15363" max="15367" width="12.28515625" style="10" customWidth="1"/>
    <col min="15368" max="15368" width="12.140625" style="10" customWidth="1"/>
    <col min="15369" max="15369" width="0" style="10" hidden="1" customWidth="1"/>
    <col min="15370" max="15371" width="12.140625" style="10" customWidth="1"/>
    <col min="15372" max="15372" width="3" style="10" customWidth="1"/>
    <col min="15373" max="15373" width="12.7109375" style="10" customWidth="1"/>
    <col min="15374" max="15614" width="9.140625" style="10"/>
    <col min="15615" max="15615" width="32.5703125" style="10" customWidth="1"/>
    <col min="15616" max="15617" width="12.28515625" style="10" customWidth="1"/>
    <col min="15618" max="15618" width="0" style="10" hidden="1" customWidth="1"/>
    <col min="15619" max="15623" width="12.28515625" style="10" customWidth="1"/>
    <col min="15624" max="15624" width="12.140625" style="10" customWidth="1"/>
    <col min="15625" max="15625" width="0" style="10" hidden="1" customWidth="1"/>
    <col min="15626" max="15627" width="12.140625" style="10" customWidth="1"/>
    <col min="15628" max="15628" width="3" style="10" customWidth="1"/>
    <col min="15629" max="15629" width="12.7109375" style="10" customWidth="1"/>
    <col min="15630" max="15870" width="9.140625" style="10"/>
    <col min="15871" max="15871" width="32.5703125" style="10" customWidth="1"/>
    <col min="15872" max="15873" width="12.28515625" style="10" customWidth="1"/>
    <col min="15874" max="15874" width="0" style="10" hidden="1" customWidth="1"/>
    <col min="15875" max="15879" width="12.28515625" style="10" customWidth="1"/>
    <col min="15880" max="15880" width="12.140625" style="10" customWidth="1"/>
    <col min="15881" max="15881" width="0" style="10" hidden="1" customWidth="1"/>
    <col min="15882" max="15883" width="12.140625" style="10" customWidth="1"/>
    <col min="15884" max="15884" width="3" style="10" customWidth="1"/>
    <col min="15885" max="15885" width="12.7109375" style="10" customWidth="1"/>
    <col min="15886" max="16126" width="9.140625" style="10"/>
    <col min="16127" max="16127" width="32.5703125" style="10" customWidth="1"/>
    <col min="16128" max="16129" width="12.28515625" style="10" customWidth="1"/>
    <col min="16130" max="16130" width="0" style="10" hidden="1" customWidth="1"/>
    <col min="16131" max="16135" width="12.28515625" style="10" customWidth="1"/>
    <col min="16136" max="16136" width="12.140625" style="10" customWidth="1"/>
    <col min="16137" max="16137" width="0" style="10" hidden="1" customWidth="1"/>
    <col min="16138" max="16139" width="12.140625" style="10" customWidth="1"/>
    <col min="16140" max="16140" width="3" style="10" customWidth="1"/>
    <col min="16141" max="16141" width="12.7109375" style="10" customWidth="1"/>
    <col min="16142" max="16384" width="9.140625" style="10"/>
  </cols>
  <sheetData>
    <row r="1" spans="1:13" s="6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s="69" customFormat="1" ht="20.100000000000001" customHeight="1" x14ac:dyDescent="0.25">
      <c r="A2" s="179" t="s">
        <v>49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s="8" customFormat="1" ht="21.75" customHeight="1" x14ac:dyDescent="0.2">
      <c r="A3" s="30"/>
      <c r="B3" s="64"/>
      <c r="C3" s="64"/>
      <c r="D3" s="65"/>
      <c r="E3" s="66"/>
      <c r="F3" s="64"/>
      <c r="G3" s="64"/>
      <c r="H3" s="66"/>
      <c r="I3" s="64"/>
      <c r="J3" s="67"/>
      <c r="K3" s="66"/>
      <c r="L3" s="64"/>
      <c r="M3" s="70" t="s">
        <v>41</v>
      </c>
    </row>
    <row r="4" spans="1:13" s="9" customFormat="1" ht="24.75" customHeight="1" x14ac:dyDescent="0.2">
      <c r="A4" s="31"/>
      <c r="B4" s="32" t="s">
        <v>34</v>
      </c>
      <c r="C4" s="32" t="s">
        <v>35</v>
      </c>
      <c r="D4" s="32"/>
      <c r="E4" s="32" t="s">
        <v>46</v>
      </c>
      <c r="F4" s="32" t="s">
        <v>4</v>
      </c>
      <c r="G4" s="32" t="s">
        <v>37</v>
      </c>
      <c r="H4" s="32" t="s">
        <v>47</v>
      </c>
      <c r="I4" s="32" t="s">
        <v>6</v>
      </c>
      <c r="J4" s="32" t="s">
        <v>7</v>
      </c>
      <c r="K4" s="32" t="s">
        <v>48</v>
      </c>
      <c r="L4" s="32" t="s">
        <v>9</v>
      </c>
      <c r="M4" s="33" t="s">
        <v>11</v>
      </c>
    </row>
    <row r="5" spans="1:13" s="9" customFormat="1" ht="19.5" customHeight="1" x14ac:dyDescent="0.2">
      <c r="A5" s="34" t="s">
        <v>12</v>
      </c>
      <c r="B5" s="71"/>
      <c r="C5" s="71"/>
      <c r="D5" s="71"/>
      <c r="E5" s="72"/>
      <c r="F5" s="71"/>
      <c r="G5" s="71"/>
      <c r="H5" s="73"/>
      <c r="I5" s="73"/>
      <c r="J5" s="73"/>
      <c r="K5" s="73"/>
      <c r="L5" s="73"/>
      <c r="M5" s="38"/>
    </row>
    <row r="6" spans="1:13" s="9" customFormat="1" ht="17.25" customHeight="1" x14ac:dyDescent="0.2">
      <c r="A6" s="39" t="s">
        <v>13</v>
      </c>
      <c r="B6" s="40">
        <v>26322</v>
      </c>
      <c r="C6" s="74">
        <v>3681434.27</v>
      </c>
      <c r="D6" s="40"/>
      <c r="E6" s="75">
        <v>0</v>
      </c>
      <c r="F6" s="40">
        <v>25000</v>
      </c>
      <c r="G6" s="40">
        <v>25000</v>
      </c>
      <c r="H6" s="75">
        <v>0</v>
      </c>
      <c r="I6" s="75">
        <v>0</v>
      </c>
      <c r="J6" s="74">
        <v>25000</v>
      </c>
      <c r="K6" s="75">
        <v>0</v>
      </c>
      <c r="L6" s="74">
        <v>25000</v>
      </c>
      <c r="M6" s="42">
        <f>SUM(B6:L6)</f>
        <v>3807756.27</v>
      </c>
    </row>
    <row r="7" spans="1:13" s="9" customFormat="1" ht="17.25" customHeight="1" x14ac:dyDescent="0.2">
      <c r="A7" s="39" t="s">
        <v>14</v>
      </c>
      <c r="B7" s="40">
        <v>0</v>
      </c>
      <c r="C7" s="40">
        <v>0</v>
      </c>
      <c r="D7" s="40"/>
      <c r="E7" s="75">
        <v>0</v>
      </c>
      <c r="F7" s="40">
        <v>0</v>
      </c>
      <c r="G7" s="40">
        <v>0</v>
      </c>
      <c r="H7" s="75">
        <v>0</v>
      </c>
      <c r="I7" s="75">
        <v>0</v>
      </c>
      <c r="J7" s="75">
        <v>0</v>
      </c>
      <c r="K7" s="75">
        <v>0</v>
      </c>
      <c r="L7" s="74">
        <v>45000</v>
      </c>
      <c r="M7" s="42">
        <f>SUM(B7:L7)</f>
        <v>45000</v>
      </c>
    </row>
    <row r="8" spans="1:13" s="9" customFormat="1" ht="17.25" customHeight="1" x14ac:dyDescent="0.2">
      <c r="A8" s="39" t="s">
        <v>15</v>
      </c>
      <c r="B8" s="40">
        <v>0</v>
      </c>
      <c r="C8" s="74">
        <v>1852764.825</v>
      </c>
      <c r="D8" s="40"/>
      <c r="E8" s="75">
        <v>0</v>
      </c>
      <c r="F8" s="40">
        <v>0</v>
      </c>
      <c r="G8" s="40">
        <v>146519.01199999999</v>
      </c>
      <c r="H8" s="75">
        <v>0</v>
      </c>
      <c r="I8" s="75">
        <v>0</v>
      </c>
      <c r="J8" s="74">
        <v>11231.35</v>
      </c>
      <c r="K8" s="75">
        <v>0</v>
      </c>
      <c r="L8" s="74">
        <v>289491.41600000003</v>
      </c>
      <c r="M8" s="42">
        <f>SUM(B8:L8)</f>
        <v>2300006.6030000001</v>
      </c>
    </row>
    <row r="9" spans="1:13" s="9" customFormat="1" ht="17.25" customHeight="1" x14ac:dyDescent="0.2">
      <c r="A9" s="43" t="s">
        <v>16</v>
      </c>
      <c r="B9" s="44">
        <v>615144</v>
      </c>
      <c r="C9" s="74">
        <v>147371.78400000001</v>
      </c>
      <c r="D9" s="44"/>
      <c r="E9" s="74">
        <v>17874.776999999998</v>
      </c>
      <c r="F9" s="44">
        <v>47986.324000000001</v>
      </c>
      <c r="G9" s="44">
        <v>24047.781999999999</v>
      </c>
      <c r="H9" s="74">
        <v>1316.06</v>
      </c>
      <c r="I9" s="74">
        <v>111959.921</v>
      </c>
      <c r="J9" s="76">
        <v>-3920.1480000000001</v>
      </c>
      <c r="K9" s="77">
        <v>0</v>
      </c>
      <c r="L9" s="74">
        <v>2740177.35</v>
      </c>
      <c r="M9" s="46">
        <f>SUM(B9:L9)</f>
        <v>3701957.85</v>
      </c>
    </row>
    <row r="10" spans="1:13" s="9" customFormat="1" ht="17.25" customHeight="1" x14ac:dyDescent="0.2">
      <c r="A10" s="47" t="s">
        <v>17</v>
      </c>
      <c r="B10" s="53">
        <f t="shared" ref="B10:L10" si="0">SUM(B6:B9)</f>
        <v>641466</v>
      </c>
      <c r="C10" s="53">
        <f t="shared" si="0"/>
        <v>5681570.8789999997</v>
      </c>
      <c r="D10" s="53"/>
      <c r="E10" s="78">
        <f t="shared" si="0"/>
        <v>17874.776999999998</v>
      </c>
      <c r="F10" s="79">
        <f t="shared" si="0"/>
        <v>72986.323999999993</v>
      </c>
      <c r="G10" s="79">
        <f t="shared" si="0"/>
        <v>195566.79399999999</v>
      </c>
      <c r="H10" s="78">
        <f t="shared" si="0"/>
        <v>1316.06</v>
      </c>
      <c r="I10" s="78">
        <f t="shared" si="0"/>
        <v>111959.921</v>
      </c>
      <c r="J10" s="78">
        <f t="shared" si="0"/>
        <v>32311.201999999997</v>
      </c>
      <c r="K10" s="78">
        <f t="shared" si="0"/>
        <v>0</v>
      </c>
      <c r="L10" s="78">
        <f t="shared" si="0"/>
        <v>3099668.7660000003</v>
      </c>
      <c r="M10" s="80">
        <f>SUM(B10:L10)</f>
        <v>9854720.7229999993</v>
      </c>
    </row>
    <row r="11" spans="1:13" s="9" customFormat="1" ht="17.25" customHeight="1" x14ac:dyDescent="0.2">
      <c r="A11" s="81"/>
      <c r="B11" s="35"/>
      <c r="C11" s="35"/>
      <c r="D11" s="35"/>
      <c r="E11" s="72"/>
      <c r="F11" s="35"/>
      <c r="G11" s="35"/>
      <c r="H11" s="73"/>
      <c r="I11" s="73"/>
      <c r="J11" s="73"/>
      <c r="K11" s="73"/>
      <c r="L11" s="73"/>
      <c r="M11" s="52"/>
    </row>
    <row r="12" spans="1:13" s="9" customFormat="1" ht="17.25" customHeight="1" x14ac:dyDescent="0.2">
      <c r="A12" s="51" t="s">
        <v>18</v>
      </c>
      <c r="B12" s="40"/>
      <c r="C12" s="40"/>
      <c r="D12" s="40"/>
      <c r="E12" s="75"/>
      <c r="F12" s="40"/>
      <c r="G12" s="40"/>
      <c r="H12" s="75"/>
      <c r="I12" s="75"/>
      <c r="J12" s="75"/>
      <c r="K12" s="75"/>
      <c r="L12" s="75"/>
      <c r="M12" s="42"/>
    </row>
    <row r="13" spans="1:13" s="9" customFormat="1" ht="17.25" customHeight="1" x14ac:dyDescent="0.2">
      <c r="A13" s="39" t="s">
        <v>19</v>
      </c>
      <c r="B13" s="40">
        <v>24208419</v>
      </c>
      <c r="C13" s="74">
        <v>19350730.395</v>
      </c>
      <c r="D13" s="40"/>
      <c r="E13" s="74">
        <v>62741.065000000002</v>
      </c>
      <c r="F13" s="40">
        <v>959667.94700000004</v>
      </c>
      <c r="G13" s="40">
        <v>5111814.5920000002</v>
      </c>
      <c r="H13" s="74">
        <v>63211.726000000002</v>
      </c>
      <c r="I13" s="74">
        <v>2845616.0819999999</v>
      </c>
      <c r="J13" s="74">
        <v>597510.56499999994</v>
      </c>
      <c r="K13" s="75">
        <v>43441</v>
      </c>
      <c r="L13" s="74">
        <v>7828909.2390000001</v>
      </c>
      <c r="M13" s="42">
        <f t="shared" ref="M13:M22" si="1">SUM(B13:L13)</f>
        <v>61072061.610999994</v>
      </c>
    </row>
    <row r="14" spans="1:13" s="9" customFormat="1" ht="17.25" customHeight="1" x14ac:dyDescent="0.2">
      <c r="A14" s="39" t="s">
        <v>20</v>
      </c>
      <c r="B14" s="40">
        <v>27322</v>
      </c>
      <c r="C14" s="74">
        <v>13638.912</v>
      </c>
      <c r="D14" s="40"/>
      <c r="E14" s="75">
        <v>0</v>
      </c>
      <c r="F14" s="40">
        <v>11297.633</v>
      </c>
      <c r="G14" s="40">
        <v>0</v>
      </c>
      <c r="H14" s="75">
        <v>0</v>
      </c>
      <c r="I14" s="40">
        <v>0</v>
      </c>
      <c r="J14" s="40">
        <v>0</v>
      </c>
      <c r="K14" s="75">
        <v>0</v>
      </c>
      <c r="L14" s="74">
        <v>42371.053</v>
      </c>
      <c r="M14" s="42">
        <f t="shared" si="1"/>
        <v>94629.597999999998</v>
      </c>
    </row>
    <row r="15" spans="1:13" s="9" customFormat="1" ht="17.25" customHeight="1" x14ac:dyDescent="0.2">
      <c r="A15" s="39" t="s">
        <v>21</v>
      </c>
      <c r="B15" s="40">
        <v>94754</v>
      </c>
      <c r="C15" s="74">
        <v>8800.0550000000003</v>
      </c>
      <c r="D15" s="40"/>
      <c r="E15" s="74">
        <v>99.001999999999995</v>
      </c>
      <c r="F15" s="40">
        <v>3464.4850000000001</v>
      </c>
      <c r="G15" s="40">
        <v>4794.8050000000003</v>
      </c>
      <c r="H15" s="74">
        <v>705.505</v>
      </c>
      <c r="I15" s="40">
        <v>0</v>
      </c>
      <c r="J15" s="74">
        <v>10459.781999999999</v>
      </c>
      <c r="K15" s="75">
        <v>742</v>
      </c>
      <c r="L15" s="74">
        <v>73912.763999999996</v>
      </c>
      <c r="M15" s="42">
        <f t="shared" si="1"/>
        <v>197732.39799999999</v>
      </c>
    </row>
    <row r="16" spans="1:13" s="9" customFormat="1" ht="17.25" customHeight="1" x14ac:dyDescent="0.2">
      <c r="A16" s="39" t="s">
        <v>22</v>
      </c>
      <c r="B16" s="40">
        <v>24378</v>
      </c>
      <c r="C16" s="40">
        <v>0</v>
      </c>
      <c r="D16" s="40"/>
      <c r="E16" s="75">
        <v>0</v>
      </c>
      <c r="F16" s="40">
        <v>0</v>
      </c>
      <c r="G16" s="40">
        <v>0</v>
      </c>
      <c r="H16" s="75">
        <v>0</v>
      </c>
      <c r="I16" s="40">
        <v>0</v>
      </c>
      <c r="J16" s="40">
        <v>0</v>
      </c>
      <c r="K16" s="75">
        <v>0</v>
      </c>
      <c r="L16" s="74">
        <v>56.585999999999999</v>
      </c>
      <c r="M16" s="42">
        <f t="shared" si="1"/>
        <v>24434.585999999999</v>
      </c>
    </row>
    <row r="17" spans="1:13" s="9" customFormat="1" ht="17.25" customHeight="1" x14ac:dyDescent="0.2">
      <c r="A17" s="39" t="s">
        <v>23</v>
      </c>
      <c r="B17" s="40">
        <v>0</v>
      </c>
      <c r="C17" s="74">
        <v>100175.827</v>
      </c>
      <c r="D17" s="40"/>
      <c r="E17" s="75">
        <v>0</v>
      </c>
      <c r="F17" s="40">
        <v>0</v>
      </c>
      <c r="G17" s="40">
        <v>0</v>
      </c>
      <c r="H17" s="75">
        <v>0</v>
      </c>
      <c r="I17" s="74">
        <v>26134.462</v>
      </c>
      <c r="J17" s="40">
        <v>0</v>
      </c>
      <c r="K17" s="75">
        <v>1090</v>
      </c>
      <c r="L17" s="40">
        <v>0</v>
      </c>
      <c r="M17" s="42">
        <f t="shared" si="1"/>
        <v>127400.289</v>
      </c>
    </row>
    <row r="18" spans="1:13" s="9" customFormat="1" ht="17.25" customHeight="1" x14ac:dyDescent="0.2">
      <c r="A18" s="39" t="s">
        <v>24</v>
      </c>
      <c r="B18" s="40">
        <v>0</v>
      </c>
      <c r="C18" s="74">
        <v>799.88400000000001</v>
      </c>
      <c r="D18" s="40"/>
      <c r="E18" s="75">
        <v>0</v>
      </c>
      <c r="F18" s="40">
        <v>0</v>
      </c>
      <c r="G18" s="40">
        <v>0</v>
      </c>
      <c r="H18" s="75">
        <v>0</v>
      </c>
      <c r="I18" s="74">
        <v>21513.11</v>
      </c>
      <c r="J18" s="40">
        <v>0</v>
      </c>
      <c r="K18" s="75">
        <v>15000</v>
      </c>
      <c r="L18" s="74">
        <v>503652.98300000001</v>
      </c>
      <c r="M18" s="42">
        <f t="shared" si="1"/>
        <v>540965.97699999996</v>
      </c>
    </row>
    <row r="19" spans="1:13" s="9" customFormat="1" ht="17.25" customHeight="1" x14ac:dyDescent="0.2">
      <c r="A19" s="39" t="s">
        <v>25</v>
      </c>
      <c r="B19" s="40">
        <v>86144</v>
      </c>
      <c r="C19" s="74">
        <v>1176</v>
      </c>
      <c r="D19" s="40"/>
      <c r="E19" s="75">
        <v>0</v>
      </c>
      <c r="F19" s="40">
        <v>6290</v>
      </c>
      <c r="G19" s="40">
        <v>0</v>
      </c>
      <c r="H19" s="74">
        <v>44.38</v>
      </c>
      <c r="I19" s="74">
        <v>4755.2169999999996</v>
      </c>
      <c r="J19" s="40">
        <v>0</v>
      </c>
      <c r="K19" s="75">
        <v>11</v>
      </c>
      <c r="L19" s="74">
        <v>-13314</v>
      </c>
      <c r="M19" s="42">
        <f t="shared" si="1"/>
        <v>85106.597000000009</v>
      </c>
    </row>
    <row r="20" spans="1:13" s="9" customFormat="1" ht="17.25" customHeight="1" x14ac:dyDescent="0.2">
      <c r="A20" s="43" t="s">
        <v>26</v>
      </c>
      <c r="B20" s="44">
        <v>347001</v>
      </c>
      <c r="C20" s="74">
        <v>1104898.4839999999</v>
      </c>
      <c r="D20" s="44"/>
      <c r="E20" s="74">
        <v>5634.6760000000004</v>
      </c>
      <c r="F20" s="44">
        <v>19546.329000000002</v>
      </c>
      <c r="G20" s="44">
        <v>39238.25</v>
      </c>
      <c r="H20" s="74">
        <v>704.68499999999995</v>
      </c>
      <c r="I20" s="74">
        <v>26794.804</v>
      </c>
      <c r="J20" s="74">
        <v>23041.24</v>
      </c>
      <c r="K20" s="77">
        <f>931+1708</f>
        <v>2639</v>
      </c>
      <c r="L20" s="74">
        <v>19073666.840999998</v>
      </c>
      <c r="M20" s="46">
        <f t="shared" si="1"/>
        <v>20643165.308999997</v>
      </c>
    </row>
    <row r="21" spans="1:13" s="9" customFormat="1" ht="17.25" customHeight="1" x14ac:dyDescent="0.2">
      <c r="A21" s="47" t="s">
        <v>27</v>
      </c>
      <c r="B21" s="53">
        <f t="shared" ref="B21:L21" si="2">SUM(B13:B20)</f>
        <v>24788018</v>
      </c>
      <c r="C21" s="53">
        <f t="shared" si="2"/>
        <v>20580219.557</v>
      </c>
      <c r="D21" s="53"/>
      <c r="E21" s="78">
        <f t="shared" si="2"/>
        <v>68474.743000000002</v>
      </c>
      <c r="F21" s="79">
        <f t="shared" si="2"/>
        <v>1000266.3940000001</v>
      </c>
      <c r="G21" s="79">
        <f t="shared" si="2"/>
        <v>5155847.6469999999</v>
      </c>
      <c r="H21" s="78">
        <f t="shared" si="2"/>
        <v>64666.295999999995</v>
      </c>
      <c r="I21" s="78">
        <f t="shared" si="2"/>
        <v>2924813.6749999998</v>
      </c>
      <c r="J21" s="78">
        <f t="shared" si="2"/>
        <v>631011.58699999994</v>
      </c>
      <c r="K21" s="78">
        <f t="shared" si="2"/>
        <v>62923</v>
      </c>
      <c r="L21" s="78">
        <f t="shared" si="2"/>
        <v>27509255.465999998</v>
      </c>
      <c r="M21" s="50">
        <f t="shared" si="1"/>
        <v>82785496.36499998</v>
      </c>
    </row>
    <row r="22" spans="1:13" s="9" customFormat="1" ht="17.25" customHeight="1" x14ac:dyDescent="0.2">
      <c r="A22" s="54" t="s">
        <v>28</v>
      </c>
      <c r="B22" s="53">
        <f>B10+B21</f>
        <v>25429484</v>
      </c>
      <c r="C22" s="53">
        <f>C10+C21</f>
        <v>26261790.436000001</v>
      </c>
      <c r="D22" s="53"/>
      <c r="E22" s="53">
        <f>E10+E21</f>
        <v>86349.52</v>
      </c>
      <c r="F22" s="53">
        <f>SUM(F10+F21)</f>
        <v>1073252.7180000001</v>
      </c>
      <c r="G22" s="53">
        <f>G21+G10</f>
        <v>5351414.4409999996</v>
      </c>
      <c r="H22" s="53">
        <f>H10+H21</f>
        <v>65982.356</v>
      </c>
      <c r="I22" s="53">
        <f>SUM(I21,I10)</f>
        <v>3036773.5959999999</v>
      </c>
      <c r="J22" s="53">
        <f>J21+J10</f>
        <v>663322.78899999999</v>
      </c>
      <c r="K22" s="53">
        <f>K21+K10</f>
        <v>62923</v>
      </c>
      <c r="L22" s="53">
        <f>L10+L21</f>
        <v>30608924.231999997</v>
      </c>
      <c r="M22" s="50">
        <f t="shared" si="1"/>
        <v>92640217.088</v>
      </c>
    </row>
    <row r="23" spans="1:13" s="8" customFormat="1" ht="18" customHeight="1" x14ac:dyDescent="0.2">
      <c r="A23" s="55"/>
      <c r="B23" s="56"/>
      <c r="C23" s="57"/>
      <c r="D23" s="57"/>
      <c r="E23" s="58"/>
      <c r="F23" s="57"/>
      <c r="G23" s="57"/>
      <c r="H23" s="58"/>
      <c r="I23" s="57"/>
      <c r="J23" s="57"/>
      <c r="K23" s="58"/>
      <c r="L23" s="57"/>
      <c r="M23" s="59"/>
    </row>
    <row r="24" spans="1:13" s="8" customFormat="1" ht="18" customHeight="1" x14ac:dyDescent="0.2">
      <c r="A24" s="27" t="s">
        <v>73</v>
      </c>
      <c r="B24" s="60"/>
      <c r="C24" s="60"/>
      <c r="D24" s="60"/>
      <c r="E24" s="60"/>
      <c r="F24" s="60"/>
      <c r="G24" s="57"/>
      <c r="H24" s="61"/>
      <c r="I24" s="60"/>
      <c r="J24" s="60"/>
      <c r="K24" s="57"/>
      <c r="L24" s="60"/>
      <c r="M24" s="82"/>
    </row>
    <row r="25" spans="1:13" x14ac:dyDescent="0.2">
      <c r="B25" s="60"/>
      <c r="C25" s="60"/>
      <c r="D25" s="60"/>
      <c r="E25" s="60"/>
      <c r="F25" s="60"/>
      <c r="G25" s="60"/>
      <c r="H25" s="61"/>
      <c r="I25" s="60"/>
      <c r="J25" s="60"/>
      <c r="K25" s="60"/>
      <c r="L25" s="60"/>
      <c r="M25" s="60"/>
    </row>
    <row r="26" spans="1:13" x14ac:dyDescent="0.2">
      <c r="B26" s="60"/>
      <c r="C26" s="60"/>
      <c r="D26" s="60"/>
      <c r="E26" s="60"/>
      <c r="F26" s="60"/>
      <c r="G26" s="60"/>
      <c r="H26" s="61"/>
      <c r="I26" s="60"/>
      <c r="J26" s="60"/>
      <c r="K26" s="60"/>
      <c r="L26" s="60"/>
      <c r="M26" s="60"/>
    </row>
    <row r="27" spans="1:13" x14ac:dyDescent="0.2">
      <c r="B27" s="60"/>
      <c r="C27" s="60"/>
      <c r="D27" s="60"/>
      <c r="E27" s="60"/>
      <c r="F27" s="60"/>
      <c r="G27" s="60"/>
      <c r="H27" s="61"/>
      <c r="I27" s="60"/>
      <c r="J27" s="60"/>
      <c r="K27" s="60"/>
      <c r="L27" s="60"/>
      <c r="M27" s="60"/>
    </row>
    <row r="28" spans="1:13" x14ac:dyDescent="0.2">
      <c r="B28" s="60"/>
      <c r="C28" s="60"/>
      <c r="D28" s="60"/>
      <c r="E28" s="60"/>
      <c r="F28" s="60"/>
      <c r="G28" s="60"/>
      <c r="H28" s="61"/>
      <c r="I28" s="60"/>
      <c r="J28" s="60"/>
      <c r="K28" s="60"/>
      <c r="L28" s="60"/>
      <c r="M28" s="60"/>
    </row>
    <row r="29" spans="1:13" x14ac:dyDescent="0.2">
      <c r="B29" s="60"/>
      <c r="C29" s="60"/>
      <c r="D29" s="60"/>
      <c r="E29" s="60"/>
      <c r="F29" s="60"/>
      <c r="G29" s="60"/>
      <c r="H29" s="61"/>
      <c r="I29" s="60"/>
      <c r="J29" s="60"/>
      <c r="K29" s="60"/>
      <c r="L29" s="60"/>
      <c r="M29" s="60"/>
    </row>
    <row r="30" spans="1:13" x14ac:dyDescent="0.2">
      <c r="B30" s="60"/>
      <c r="C30" s="60"/>
      <c r="D30" s="60"/>
      <c r="E30" s="60"/>
      <c r="F30" s="60"/>
      <c r="G30" s="60"/>
      <c r="H30" s="61"/>
      <c r="I30" s="60"/>
      <c r="J30" s="60"/>
      <c r="K30" s="60"/>
      <c r="L30" s="60"/>
      <c r="M30" s="60"/>
    </row>
    <row r="31" spans="1:13" x14ac:dyDescent="0.2">
      <c r="B31" s="60"/>
      <c r="C31" s="60"/>
      <c r="D31" s="60"/>
      <c r="E31" s="60"/>
      <c r="F31" s="60"/>
      <c r="G31" s="60"/>
      <c r="H31" s="61"/>
      <c r="I31" s="60"/>
      <c r="J31" s="60"/>
      <c r="K31" s="60"/>
      <c r="L31" s="60"/>
      <c r="M31" s="60"/>
    </row>
    <row r="32" spans="1:13" x14ac:dyDescent="0.2">
      <c r="B32" s="60"/>
      <c r="C32" s="60"/>
      <c r="D32" s="60"/>
      <c r="E32" s="60"/>
      <c r="F32" s="60"/>
      <c r="G32" s="60"/>
      <c r="H32" s="61"/>
      <c r="I32" s="60"/>
      <c r="J32" s="60"/>
      <c r="K32" s="60"/>
      <c r="L32" s="60"/>
      <c r="M32" s="60"/>
    </row>
    <row r="33" spans="2:13" x14ac:dyDescent="0.2">
      <c r="B33" s="60"/>
      <c r="C33" s="60"/>
      <c r="D33" s="60"/>
      <c r="E33" s="60"/>
      <c r="F33" s="60"/>
      <c r="G33" s="60"/>
      <c r="H33" s="61"/>
      <c r="I33" s="60"/>
      <c r="J33" s="60"/>
      <c r="K33" s="60"/>
      <c r="L33" s="60"/>
      <c r="M33" s="60"/>
    </row>
    <row r="34" spans="2:13" x14ac:dyDescent="0.2">
      <c r="B34" s="60"/>
      <c r="C34" s="60"/>
      <c r="D34" s="60"/>
      <c r="E34" s="60"/>
      <c r="F34" s="60"/>
      <c r="G34" s="60"/>
      <c r="H34" s="61"/>
      <c r="I34" s="60"/>
      <c r="J34" s="60"/>
      <c r="K34" s="60"/>
      <c r="L34" s="60"/>
      <c r="M34" s="60"/>
    </row>
    <row r="35" spans="2:13" x14ac:dyDescent="0.2">
      <c r="B35" s="60"/>
      <c r="C35" s="60"/>
      <c r="D35" s="60"/>
      <c r="E35" s="60"/>
      <c r="F35" s="60"/>
      <c r="G35" s="60"/>
      <c r="H35" s="61"/>
      <c r="I35" s="60"/>
      <c r="J35" s="60"/>
      <c r="K35" s="60"/>
      <c r="L35" s="60"/>
      <c r="M35" s="60"/>
    </row>
    <row r="36" spans="2:13" x14ac:dyDescent="0.2">
      <c r="B36" s="60"/>
      <c r="C36" s="60"/>
      <c r="D36" s="60"/>
      <c r="E36" s="60"/>
      <c r="F36" s="60"/>
      <c r="G36" s="60"/>
      <c r="H36" s="61"/>
      <c r="I36" s="60"/>
      <c r="J36" s="60"/>
      <c r="K36" s="60"/>
      <c r="L36" s="60"/>
      <c r="M36" s="60"/>
    </row>
    <row r="37" spans="2:13" x14ac:dyDescent="0.2">
      <c r="B37" s="60"/>
      <c r="C37" s="60"/>
      <c r="D37" s="60"/>
      <c r="E37" s="60"/>
      <c r="F37" s="60"/>
      <c r="G37" s="60"/>
      <c r="H37" s="61"/>
      <c r="I37" s="60"/>
      <c r="J37" s="60"/>
      <c r="K37" s="60"/>
      <c r="L37" s="60"/>
      <c r="M37" s="60"/>
    </row>
    <row r="38" spans="2:13" x14ac:dyDescent="0.2">
      <c r="B38" s="60"/>
      <c r="C38" s="60"/>
      <c r="D38" s="60"/>
      <c r="E38" s="60"/>
      <c r="F38" s="60"/>
      <c r="G38" s="60"/>
      <c r="H38" s="61"/>
      <c r="I38" s="60"/>
      <c r="J38" s="60"/>
      <c r="K38" s="60"/>
      <c r="L38" s="60"/>
      <c r="M38" s="60"/>
    </row>
    <row r="39" spans="2:13" x14ac:dyDescent="0.2">
      <c r="B39" s="60"/>
      <c r="C39" s="60"/>
      <c r="D39" s="60"/>
      <c r="E39" s="60"/>
      <c r="F39" s="60"/>
      <c r="G39" s="60"/>
      <c r="H39" s="61"/>
      <c r="I39" s="60"/>
      <c r="J39" s="60"/>
      <c r="K39" s="60"/>
      <c r="L39" s="60"/>
      <c r="M39" s="60"/>
    </row>
    <row r="40" spans="2:13" x14ac:dyDescent="0.2">
      <c r="B40" s="60"/>
      <c r="C40" s="60"/>
      <c r="D40" s="60"/>
      <c r="E40" s="60"/>
      <c r="F40" s="60"/>
      <c r="G40" s="60"/>
      <c r="H40" s="61"/>
      <c r="I40" s="60"/>
      <c r="J40" s="60"/>
      <c r="K40" s="60"/>
      <c r="L40" s="60"/>
      <c r="M40" s="60"/>
    </row>
    <row r="41" spans="2:13" x14ac:dyDescent="0.2">
      <c r="B41" s="60"/>
      <c r="C41" s="60"/>
      <c r="D41" s="60"/>
      <c r="E41" s="60"/>
      <c r="F41" s="60"/>
      <c r="G41" s="60"/>
      <c r="H41" s="61"/>
      <c r="I41" s="60"/>
      <c r="J41" s="60"/>
      <c r="K41" s="60"/>
      <c r="L41" s="60"/>
      <c r="M41" s="60"/>
    </row>
    <row r="42" spans="2:13" x14ac:dyDescent="0.2">
      <c r="B42" s="60"/>
      <c r="C42" s="60"/>
      <c r="D42" s="60"/>
      <c r="E42" s="60"/>
      <c r="F42" s="60"/>
      <c r="G42" s="60"/>
      <c r="H42" s="61"/>
      <c r="I42" s="60"/>
      <c r="J42" s="60"/>
      <c r="K42" s="60"/>
      <c r="L42" s="60"/>
      <c r="M42" s="60"/>
    </row>
    <row r="43" spans="2:13" x14ac:dyDescent="0.2">
      <c r="B43" s="60"/>
      <c r="C43" s="60"/>
      <c r="D43" s="60"/>
      <c r="E43" s="60"/>
      <c r="F43" s="60"/>
      <c r="G43" s="60"/>
      <c r="H43" s="61"/>
      <c r="I43" s="60"/>
      <c r="J43" s="60"/>
      <c r="K43" s="60"/>
      <c r="L43" s="60"/>
      <c r="M43" s="60"/>
    </row>
  </sheetData>
  <mergeCells count="2">
    <mergeCell ref="A1:M1"/>
    <mergeCell ref="A2:M2"/>
  </mergeCells>
  <printOptions horizontalCentered="1"/>
  <pageMargins left="0.5" right="0.5" top="0.5" bottom="0.5" header="0.25" footer="0.25"/>
  <pageSetup paperSize="9" scale="42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workbookViewId="0">
      <pane xSplit="1" ySplit="4" topLeftCell="B5" activePane="bottomRight" state="frozen"/>
      <selection activeCell="E48" sqref="E48"/>
      <selection pane="topRight" activeCell="E48" sqref="E48"/>
      <selection pane="bottomLeft" activeCell="E48" sqref="E48"/>
      <selection pane="bottomRight" activeCell="M3" sqref="M3"/>
    </sheetView>
  </sheetViews>
  <sheetFormatPr defaultRowHeight="12.75" x14ac:dyDescent="0.2"/>
  <cols>
    <col min="1" max="1" width="41.28515625" style="119" bestFit="1" customWidth="1"/>
    <col min="2" max="7" width="12.28515625" style="119" customWidth="1"/>
    <col min="8" max="8" width="12.28515625" style="120" customWidth="1"/>
    <col min="9" max="10" width="12.28515625" style="119" customWidth="1"/>
    <col min="11" max="12" width="12.140625" style="119" customWidth="1"/>
    <col min="13" max="13" width="14.85546875" style="119" customWidth="1"/>
    <col min="14" max="16384" width="9.140625" style="6"/>
  </cols>
  <sheetData>
    <row r="1" spans="1:14" s="124" customFormat="1" ht="20.100000000000001" customHeight="1" x14ac:dyDescent="0.25">
      <c r="A1" s="179" t="s">
        <v>29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4" s="125" customFormat="1" ht="20.100000000000001" customHeight="1" x14ac:dyDescent="0.25">
      <c r="A2" s="179" t="s">
        <v>45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4" s="4" customFormat="1" ht="20.25" customHeight="1" x14ac:dyDescent="0.2">
      <c r="A3" s="83"/>
      <c r="B3" s="84"/>
      <c r="C3" s="121"/>
      <c r="D3" s="121"/>
      <c r="E3" s="122"/>
      <c r="F3" s="121"/>
      <c r="G3" s="121"/>
      <c r="H3" s="122"/>
      <c r="I3" s="121"/>
      <c r="J3" s="121"/>
      <c r="K3" s="122"/>
      <c r="L3" s="123"/>
      <c r="M3" s="85" t="s">
        <v>41</v>
      </c>
    </row>
    <row r="4" spans="1:14" s="5" customFormat="1" ht="24.75" customHeight="1" x14ac:dyDescent="0.2">
      <c r="A4" s="86"/>
      <c r="B4" s="87" t="s">
        <v>34</v>
      </c>
      <c r="C4" s="87" t="s">
        <v>35</v>
      </c>
      <c r="D4" s="87" t="s">
        <v>36</v>
      </c>
      <c r="E4" s="87" t="s">
        <v>42</v>
      </c>
      <c r="F4" s="87" t="s">
        <v>4</v>
      </c>
      <c r="G4" s="87" t="s">
        <v>37</v>
      </c>
      <c r="H4" s="87" t="s">
        <v>43</v>
      </c>
      <c r="I4" s="87" t="s">
        <v>6</v>
      </c>
      <c r="J4" s="87" t="s">
        <v>7</v>
      </c>
      <c r="K4" s="87" t="s">
        <v>44</v>
      </c>
      <c r="L4" s="87" t="s">
        <v>9</v>
      </c>
      <c r="M4" s="88" t="s">
        <v>11</v>
      </c>
    </row>
    <row r="5" spans="1:14" s="5" customFormat="1" ht="19.5" customHeight="1" x14ac:dyDescent="0.2">
      <c r="A5" s="34" t="s">
        <v>12</v>
      </c>
      <c r="B5" s="89"/>
      <c r="C5" s="89"/>
      <c r="D5" s="89"/>
      <c r="E5" s="90"/>
      <c r="F5" s="89"/>
      <c r="G5" s="89"/>
      <c r="H5" s="91"/>
      <c r="I5" s="92"/>
      <c r="J5" s="92"/>
      <c r="K5" s="91"/>
      <c r="L5" s="92"/>
      <c r="M5" s="93"/>
    </row>
    <row r="6" spans="1:14" s="5" customFormat="1" ht="17.25" customHeight="1" x14ac:dyDescent="0.2">
      <c r="A6" s="39" t="s">
        <v>13</v>
      </c>
      <c r="B6" s="94">
        <v>25000</v>
      </c>
      <c r="C6" s="94">
        <v>3681434</v>
      </c>
      <c r="D6" s="94">
        <v>25000</v>
      </c>
      <c r="E6" s="95">
        <v>0</v>
      </c>
      <c r="F6" s="94">
        <v>25000</v>
      </c>
      <c r="G6" s="94">
        <v>25000</v>
      </c>
      <c r="H6" s="95">
        <v>0</v>
      </c>
      <c r="I6" s="95">
        <v>0</v>
      </c>
      <c r="J6" s="95">
        <v>25000</v>
      </c>
      <c r="K6" s="95">
        <v>0</v>
      </c>
      <c r="L6" s="95">
        <v>25000</v>
      </c>
      <c r="M6" s="96">
        <f>SUM(B6:L6)</f>
        <v>3831434</v>
      </c>
      <c r="N6" s="7"/>
    </row>
    <row r="7" spans="1:14" s="5" customFormat="1" ht="17.25" customHeight="1" x14ac:dyDescent="0.2">
      <c r="A7" s="39" t="s">
        <v>14</v>
      </c>
      <c r="B7" s="94">
        <v>0</v>
      </c>
      <c r="C7" s="94"/>
      <c r="D7" s="94">
        <v>0</v>
      </c>
      <c r="E7" s="95">
        <v>0</v>
      </c>
      <c r="F7" s="94">
        <v>0</v>
      </c>
      <c r="G7" s="94">
        <v>0</v>
      </c>
      <c r="H7" s="95">
        <v>0</v>
      </c>
      <c r="I7" s="95">
        <v>0</v>
      </c>
      <c r="J7" s="95">
        <v>0</v>
      </c>
      <c r="K7" s="95">
        <v>0</v>
      </c>
      <c r="L7" s="95">
        <v>45000</v>
      </c>
      <c r="M7" s="96">
        <f>SUM(B7:L7)</f>
        <v>45000</v>
      </c>
      <c r="N7" s="7"/>
    </row>
    <row r="8" spans="1:14" s="5" customFormat="1" ht="17.25" customHeight="1" x14ac:dyDescent="0.2">
      <c r="A8" s="39" t="s">
        <v>15</v>
      </c>
      <c r="B8" s="94">
        <v>0</v>
      </c>
      <c r="C8" s="94">
        <v>1573957</v>
      </c>
      <c r="D8" s="94">
        <v>0</v>
      </c>
      <c r="E8" s="95">
        <v>0</v>
      </c>
      <c r="F8" s="94">
        <v>0</v>
      </c>
      <c r="G8" s="94">
        <v>135755</v>
      </c>
      <c r="H8" s="95">
        <v>0</v>
      </c>
      <c r="I8" s="95">
        <v>0</v>
      </c>
      <c r="J8" s="95">
        <v>11231</v>
      </c>
      <c r="K8" s="95">
        <v>0</v>
      </c>
      <c r="L8" s="95">
        <v>242334</v>
      </c>
      <c r="M8" s="96">
        <f>SUM(B8:L8)</f>
        <v>1963277</v>
      </c>
      <c r="N8" s="7"/>
    </row>
    <row r="9" spans="1:14" s="5" customFormat="1" ht="17.25" customHeight="1" x14ac:dyDescent="0.2">
      <c r="A9" s="43" t="s">
        <v>16</v>
      </c>
      <c r="B9" s="97">
        <v>119244</v>
      </c>
      <c r="C9" s="97">
        <v>144988</v>
      </c>
      <c r="D9" s="97">
        <f>30000+7536</f>
        <v>37536</v>
      </c>
      <c r="E9" s="98">
        <v>13568</v>
      </c>
      <c r="F9" s="97">
        <v>47986</v>
      </c>
      <c r="G9" s="97">
        <f>19452+14430</f>
        <v>33882</v>
      </c>
      <c r="H9" s="99">
        <v>1265</v>
      </c>
      <c r="I9" s="100">
        <v>121978</v>
      </c>
      <c r="J9" s="100">
        <v>21575</v>
      </c>
      <c r="K9" s="100">
        <v>0</v>
      </c>
      <c r="L9" s="100">
        <v>2500622</v>
      </c>
      <c r="M9" s="101">
        <f>SUM(B9:L9)</f>
        <v>3042644</v>
      </c>
      <c r="N9" s="7"/>
    </row>
    <row r="10" spans="1:14" s="5" customFormat="1" ht="17.25" customHeight="1" x14ac:dyDescent="0.2">
      <c r="A10" s="54" t="s">
        <v>17</v>
      </c>
      <c r="B10" s="102">
        <f t="shared" ref="B10:L10" si="0">SUM(B6:B9)</f>
        <v>144244</v>
      </c>
      <c r="C10" s="102">
        <f t="shared" si="0"/>
        <v>5400379</v>
      </c>
      <c r="D10" s="102">
        <f>SUM(D6:D9)</f>
        <v>62536</v>
      </c>
      <c r="E10" s="103">
        <f t="shared" si="0"/>
        <v>13568</v>
      </c>
      <c r="F10" s="104">
        <f t="shared" si="0"/>
        <v>72986</v>
      </c>
      <c r="G10" s="104">
        <f t="shared" si="0"/>
        <v>194637</v>
      </c>
      <c r="H10" s="103">
        <f t="shared" si="0"/>
        <v>1265</v>
      </c>
      <c r="I10" s="103">
        <f t="shared" si="0"/>
        <v>121978</v>
      </c>
      <c r="J10" s="103">
        <f t="shared" si="0"/>
        <v>57806</v>
      </c>
      <c r="K10" s="103">
        <f t="shared" si="0"/>
        <v>0</v>
      </c>
      <c r="L10" s="103">
        <f t="shared" si="0"/>
        <v>2812956</v>
      </c>
      <c r="M10" s="105">
        <f>SUM(B10:L10)</f>
        <v>8882355</v>
      </c>
      <c r="N10" s="7"/>
    </row>
    <row r="11" spans="1:14" s="5" customFormat="1" ht="17.25" customHeight="1" x14ac:dyDescent="0.2">
      <c r="A11" s="81"/>
      <c r="B11" s="106"/>
      <c r="C11" s="106"/>
      <c r="D11" s="106"/>
      <c r="E11" s="107"/>
      <c r="F11" s="106"/>
      <c r="G11" s="106"/>
      <c r="H11" s="92"/>
      <c r="I11" s="92"/>
      <c r="J11" s="92"/>
      <c r="K11" s="92"/>
      <c r="L11" s="92"/>
      <c r="M11" s="108"/>
      <c r="N11" s="7"/>
    </row>
    <row r="12" spans="1:14" s="5" customFormat="1" ht="17.25" customHeight="1" x14ac:dyDescent="0.2">
      <c r="A12" s="51" t="s">
        <v>18</v>
      </c>
      <c r="B12" s="94"/>
      <c r="C12" s="94"/>
      <c r="D12" s="94"/>
      <c r="E12" s="95"/>
      <c r="F12" s="94"/>
      <c r="G12" s="94"/>
      <c r="H12" s="95"/>
      <c r="I12" s="95"/>
      <c r="J12" s="95"/>
      <c r="K12" s="95"/>
      <c r="L12" s="95"/>
      <c r="M12" s="96"/>
      <c r="N12" s="7"/>
    </row>
    <row r="13" spans="1:14" s="5" customFormat="1" ht="17.25" customHeight="1" x14ac:dyDescent="0.2">
      <c r="A13" s="39" t="s">
        <v>19</v>
      </c>
      <c r="B13" s="94">
        <v>20514944</v>
      </c>
      <c r="C13" s="94">
        <v>16499557</v>
      </c>
      <c r="D13" s="94">
        <v>1720604</v>
      </c>
      <c r="E13" s="95">
        <v>65442</v>
      </c>
      <c r="F13" s="94">
        <v>879844</v>
      </c>
      <c r="G13" s="94">
        <v>4890974</v>
      </c>
      <c r="H13" s="109">
        <v>65983</v>
      </c>
      <c r="I13" s="95">
        <v>2625375</v>
      </c>
      <c r="J13" s="95">
        <v>515586</v>
      </c>
      <c r="K13" s="95">
        <v>40531</v>
      </c>
      <c r="L13" s="95">
        <v>7501376</v>
      </c>
      <c r="M13" s="96">
        <f t="shared" ref="M13:M22" si="1">SUM(B13:L13)</f>
        <v>55320216</v>
      </c>
      <c r="N13" s="7"/>
    </row>
    <row r="14" spans="1:14" s="5" customFormat="1" ht="17.25" customHeight="1" x14ac:dyDescent="0.2">
      <c r="A14" s="39" t="s">
        <v>20</v>
      </c>
      <c r="B14" s="94">
        <v>18547</v>
      </c>
      <c r="C14" s="94">
        <v>6896</v>
      </c>
      <c r="D14" s="94">
        <v>15791</v>
      </c>
      <c r="E14" s="95">
        <v>0</v>
      </c>
      <c r="F14" s="94">
        <v>7432</v>
      </c>
      <c r="G14" s="94">
        <v>0</v>
      </c>
      <c r="H14" s="95"/>
      <c r="I14" s="95">
        <v>0</v>
      </c>
      <c r="J14" s="95">
        <v>7757</v>
      </c>
      <c r="K14" s="95">
        <v>0</v>
      </c>
      <c r="L14" s="95">
        <v>45445</v>
      </c>
      <c r="M14" s="96">
        <f t="shared" si="1"/>
        <v>101868</v>
      </c>
      <c r="N14" s="7"/>
    </row>
    <row r="15" spans="1:14" s="5" customFormat="1" ht="17.25" customHeight="1" x14ac:dyDescent="0.2">
      <c r="A15" s="39" t="s">
        <v>21</v>
      </c>
      <c r="B15" s="94">
        <v>33567</v>
      </c>
      <c r="C15" s="94">
        <v>3</v>
      </c>
      <c r="D15" s="94">
        <v>0</v>
      </c>
      <c r="E15" s="95">
        <v>107</v>
      </c>
      <c r="F15" s="94">
        <v>2482</v>
      </c>
      <c r="G15" s="94">
        <v>1635</v>
      </c>
      <c r="H15" s="109">
        <v>876</v>
      </c>
      <c r="I15" s="95">
        <v>0</v>
      </c>
      <c r="J15" s="95">
        <v>0</v>
      </c>
      <c r="K15" s="95">
        <v>625</v>
      </c>
      <c r="L15" s="95">
        <v>38615</v>
      </c>
      <c r="M15" s="96">
        <f t="shared" si="1"/>
        <v>77910</v>
      </c>
      <c r="N15" s="7"/>
    </row>
    <row r="16" spans="1:14" s="5" customFormat="1" ht="17.25" customHeight="1" x14ac:dyDescent="0.2">
      <c r="A16" s="39" t="s">
        <v>22</v>
      </c>
      <c r="B16" s="94">
        <v>30042</v>
      </c>
      <c r="C16" s="94">
        <v>0</v>
      </c>
      <c r="D16" s="94">
        <v>0</v>
      </c>
      <c r="E16" s="95">
        <v>0</v>
      </c>
      <c r="F16" s="94">
        <v>0</v>
      </c>
      <c r="G16" s="94">
        <v>0</v>
      </c>
      <c r="H16" s="95"/>
      <c r="I16" s="95">
        <v>0</v>
      </c>
      <c r="J16" s="95">
        <v>0</v>
      </c>
      <c r="K16" s="95">
        <v>0</v>
      </c>
      <c r="L16" s="95">
        <v>359</v>
      </c>
      <c r="M16" s="96">
        <f t="shared" si="1"/>
        <v>30401</v>
      </c>
      <c r="N16" s="7"/>
    </row>
    <row r="17" spans="1:14" s="5" customFormat="1" ht="17.25" customHeight="1" x14ac:dyDescent="0.2">
      <c r="A17" s="39" t="s">
        <v>23</v>
      </c>
      <c r="B17" s="94">
        <v>0</v>
      </c>
      <c r="C17" s="94">
        <v>105268</v>
      </c>
      <c r="D17" s="94">
        <v>0</v>
      </c>
      <c r="E17" s="95">
        <v>655</v>
      </c>
      <c r="F17" s="94">
        <v>0</v>
      </c>
      <c r="G17" s="94">
        <v>0</v>
      </c>
      <c r="H17" s="95"/>
      <c r="I17" s="95">
        <v>22913</v>
      </c>
      <c r="J17" s="95">
        <v>0</v>
      </c>
      <c r="K17" s="95">
        <v>0</v>
      </c>
      <c r="L17" s="95">
        <v>86582</v>
      </c>
      <c r="M17" s="96">
        <f t="shared" si="1"/>
        <v>215418</v>
      </c>
      <c r="N17" s="7"/>
    </row>
    <row r="18" spans="1:14" s="5" customFormat="1" ht="17.25" customHeight="1" x14ac:dyDescent="0.2">
      <c r="A18" s="39" t="s">
        <v>24</v>
      </c>
      <c r="B18" s="94">
        <v>0</v>
      </c>
      <c r="C18" s="94">
        <v>3515</v>
      </c>
      <c r="D18" s="94">
        <v>0</v>
      </c>
      <c r="E18" s="95">
        <v>0</v>
      </c>
      <c r="F18" s="94">
        <v>0</v>
      </c>
      <c r="G18" s="94">
        <v>0</v>
      </c>
      <c r="H18" s="95"/>
      <c r="I18" s="95">
        <v>9869</v>
      </c>
      <c r="J18" s="95">
        <v>0</v>
      </c>
      <c r="K18" s="95">
        <v>0</v>
      </c>
      <c r="L18" s="95">
        <v>538914</v>
      </c>
      <c r="M18" s="96">
        <f t="shared" si="1"/>
        <v>552298</v>
      </c>
      <c r="N18" s="7"/>
    </row>
    <row r="19" spans="1:14" s="5" customFormat="1" ht="17.25" customHeight="1" x14ac:dyDescent="0.2">
      <c r="A19" s="39" t="s">
        <v>25</v>
      </c>
      <c r="B19" s="94">
        <v>97782</v>
      </c>
      <c r="C19" s="94">
        <v>1386</v>
      </c>
      <c r="D19" s="94">
        <v>1825</v>
      </c>
      <c r="E19" s="95">
        <v>0</v>
      </c>
      <c r="F19" s="94">
        <v>6030</v>
      </c>
      <c r="G19" s="94">
        <v>0</v>
      </c>
      <c r="H19" s="95">
        <v>43</v>
      </c>
      <c r="I19" s="95">
        <v>4374</v>
      </c>
      <c r="J19" s="95">
        <v>0</v>
      </c>
      <c r="K19" s="95">
        <v>11</v>
      </c>
      <c r="L19" s="95">
        <v>-18514</v>
      </c>
      <c r="M19" s="96">
        <f t="shared" si="1"/>
        <v>92937</v>
      </c>
      <c r="N19" s="7"/>
    </row>
    <row r="20" spans="1:14" s="5" customFormat="1" ht="17.25" customHeight="1" x14ac:dyDescent="0.2">
      <c r="A20" s="43" t="s">
        <v>26</v>
      </c>
      <c r="B20" s="97">
        <v>197268</v>
      </c>
      <c r="C20" s="97">
        <v>851115</v>
      </c>
      <c r="D20" s="97">
        <v>45834</v>
      </c>
      <c r="E20" s="98">
        <v>5459</v>
      </c>
      <c r="F20" s="97">
        <v>13720</v>
      </c>
      <c r="G20" s="97">
        <f>106+41141</f>
        <v>41247</v>
      </c>
      <c r="H20" s="100">
        <v>814</v>
      </c>
      <c r="I20" s="100">
        <v>26662</v>
      </c>
      <c r="J20" s="100">
        <v>16839</v>
      </c>
      <c r="K20" s="100">
        <v>2160</v>
      </c>
      <c r="L20" s="100">
        <v>17769679</v>
      </c>
      <c r="M20" s="101">
        <f t="shared" si="1"/>
        <v>18970797</v>
      </c>
      <c r="N20" s="7"/>
    </row>
    <row r="21" spans="1:14" s="5" customFormat="1" ht="17.25" customHeight="1" x14ac:dyDescent="0.2">
      <c r="A21" s="54" t="s">
        <v>27</v>
      </c>
      <c r="B21" s="102">
        <f t="shared" ref="B21:L21" si="2">SUM(B13:B20)</f>
        <v>20892150</v>
      </c>
      <c r="C21" s="102">
        <f t="shared" si="2"/>
        <v>17467740</v>
      </c>
      <c r="D21" s="102">
        <f t="shared" si="2"/>
        <v>1784054</v>
      </c>
      <c r="E21" s="103">
        <f t="shared" si="2"/>
        <v>71663</v>
      </c>
      <c r="F21" s="104">
        <f t="shared" si="2"/>
        <v>909508</v>
      </c>
      <c r="G21" s="104">
        <f t="shared" si="2"/>
        <v>4933856</v>
      </c>
      <c r="H21" s="103">
        <f t="shared" si="2"/>
        <v>67716</v>
      </c>
      <c r="I21" s="103">
        <f t="shared" si="2"/>
        <v>2689193</v>
      </c>
      <c r="J21" s="103">
        <f t="shared" si="2"/>
        <v>540182</v>
      </c>
      <c r="K21" s="103">
        <f t="shared" si="2"/>
        <v>43327</v>
      </c>
      <c r="L21" s="103">
        <f t="shared" si="2"/>
        <v>25962456</v>
      </c>
      <c r="M21" s="110">
        <f t="shared" si="1"/>
        <v>75361845</v>
      </c>
      <c r="N21" s="7"/>
    </row>
    <row r="22" spans="1:14" s="5" customFormat="1" ht="17.25" customHeight="1" x14ac:dyDescent="0.2">
      <c r="A22" s="54" t="s">
        <v>28</v>
      </c>
      <c r="B22" s="102">
        <f>B10+B21</f>
        <v>21036394</v>
      </c>
      <c r="C22" s="102">
        <f>C10+C21</f>
        <v>22868119</v>
      </c>
      <c r="D22" s="102">
        <f>D10+D21</f>
        <v>1846590</v>
      </c>
      <c r="E22" s="102">
        <f>E10+E21</f>
        <v>85231</v>
      </c>
      <c r="F22" s="102">
        <f>SUM(F10+F21)</f>
        <v>982494</v>
      </c>
      <c r="G22" s="102">
        <f>G21+G10</f>
        <v>5128493</v>
      </c>
      <c r="H22" s="102">
        <f>H10+H21</f>
        <v>68981</v>
      </c>
      <c r="I22" s="102">
        <f>SUM(I21,I10)</f>
        <v>2811171</v>
      </c>
      <c r="J22" s="102">
        <f>J21+J10</f>
        <v>597988</v>
      </c>
      <c r="K22" s="102">
        <f>K21+K10</f>
        <v>43327</v>
      </c>
      <c r="L22" s="102">
        <f>L10+L21</f>
        <v>28775412</v>
      </c>
      <c r="M22" s="110">
        <f t="shared" si="1"/>
        <v>84244200</v>
      </c>
      <c r="N22" s="7"/>
    </row>
    <row r="23" spans="1:14" s="4" customFormat="1" ht="21" customHeight="1" x14ac:dyDescent="0.2">
      <c r="A23" s="111"/>
      <c r="B23" s="112"/>
      <c r="C23" s="113"/>
      <c r="D23" s="113"/>
      <c r="E23" s="114"/>
      <c r="F23" s="113"/>
      <c r="G23" s="113"/>
      <c r="H23" s="114"/>
      <c r="I23" s="113"/>
      <c r="J23" s="113"/>
      <c r="K23" s="114"/>
      <c r="L23" s="113"/>
      <c r="M23" s="115"/>
    </row>
    <row r="24" spans="1:14" s="4" customFormat="1" ht="21" customHeight="1" x14ac:dyDescent="0.2">
      <c r="A24" s="27" t="s">
        <v>73</v>
      </c>
      <c r="B24" s="116"/>
      <c r="C24" s="116"/>
      <c r="D24" s="116"/>
      <c r="E24" s="116"/>
      <c r="F24" s="116"/>
      <c r="G24" s="113"/>
      <c r="H24" s="117"/>
      <c r="I24" s="116"/>
      <c r="J24" s="116"/>
      <c r="K24" s="113"/>
      <c r="L24" s="116"/>
      <c r="M24" s="118"/>
    </row>
    <row r="25" spans="1:14" x14ac:dyDescent="0.2">
      <c r="B25" s="116"/>
      <c r="C25" s="116"/>
      <c r="D25" s="116"/>
      <c r="E25" s="116"/>
      <c r="F25" s="116"/>
      <c r="G25" s="116"/>
      <c r="H25" s="117"/>
      <c r="I25" s="116"/>
      <c r="J25" s="116"/>
      <c r="K25" s="116"/>
      <c r="L25" s="116"/>
      <c r="M25" s="116"/>
      <c r="N25" s="4"/>
    </row>
    <row r="26" spans="1:14" x14ac:dyDescent="0.2">
      <c r="B26" s="116"/>
      <c r="C26" s="116"/>
      <c r="D26" s="116"/>
      <c r="E26" s="116"/>
      <c r="F26" s="116"/>
      <c r="G26" s="116"/>
      <c r="H26" s="117"/>
      <c r="I26" s="116"/>
      <c r="J26" s="116"/>
      <c r="K26" s="116"/>
      <c r="L26" s="116"/>
      <c r="M26" s="116"/>
    </row>
    <row r="27" spans="1:14" x14ac:dyDescent="0.2">
      <c r="B27" s="116"/>
      <c r="C27" s="116"/>
      <c r="D27" s="116"/>
      <c r="E27" s="116"/>
      <c r="F27" s="116"/>
      <c r="G27" s="116"/>
      <c r="H27" s="117"/>
      <c r="I27" s="116"/>
      <c r="J27" s="116"/>
      <c r="K27" s="116"/>
      <c r="L27" s="116"/>
      <c r="M27" s="116"/>
    </row>
    <row r="28" spans="1:14" x14ac:dyDescent="0.2">
      <c r="B28" s="116"/>
      <c r="C28" s="116"/>
      <c r="D28" s="116"/>
      <c r="E28" s="116"/>
      <c r="F28" s="116"/>
      <c r="G28" s="116"/>
      <c r="H28" s="117"/>
      <c r="I28" s="116"/>
      <c r="J28" s="116"/>
      <c r="K28" s="116"/>
      <c r="L28" s="116"/>
      <c r="M28" s="116"/>
    </row>
    <row r="29" spans="1:14" x14ac:dyDescent="0.2">
      <c r="B29" s="116"/>
      <c r="C29" s="116"/>
      <c r="D29" s="116"/>
      <c r="E29" s="116"/>
      <c r="F29" s="116"/>
      <c r="G29" s="116"/>
      <c r="H29" s="117"/>
      <c r="I29" s="116"/>
      <c r="J29" s="116"/>
      <c r="K29" s="116"/>
      <c r="L29" s="116"/>
      <c r="M29" s="116"/>
    </row>
    <row r="30" spans="1:14" x14ac:dyDescent="0.2">
      <c r="B30" s="116"/>
      <c r="C30" s="116"/>
      <c r="D30" s="116"/>
      <c r="E30" s="116"/>
      <c r="F30" s="116"/>
      <c r="G30" s="116"/>
      <c r="H30" s="117"/>
      <c r="I30" s="116"/>
      <c r="J30" s="116"/>
      <c r="K30" s="116"/>
      <c r="L30" s="116"/>
      <c r="M30" s="116"/>
    </row>
    <row r="31" spans="1:14" x14ac:dyDescent="0.2">
      <c r="B31" s="116"/>
      <c r="C31" s="116"/>
      <c r="D31" s="116"/>
      <c r="E31" s="116"/>
      <c r="F31" s="116"/>
      <c r="G31" s="116"/>
      <c r="H31" s="117"/>
      <c r="I31" s="116"/>
      <c r="J31" s="116"/>
      <c r="K31" s="116"/>
      <c r="L31" s="116"/>
      <c r="M31" s="116"/>
    </row>
    <row r="32" spans="1:14" x14ac:dyDescent="0.2">
      <c r="B32" s="116"/>
      <c r="C32" s="116"/>
      <c r="D32" s="116"/>
      <c r="E32" s="116"/>
      <c r="F32" s="116"/>
      <c r="G32" s="116"/>
      <c r="H32" s="117"/>
      <c r="I32" s="116"/>
      <c r="J32" s="116"/>
      <c r="K32" s="116"/>
      <c r="L32" s="116"/>
      <c r="M32" s="116"/>
    </row>
    <row r="33" spans="2:13" x14ac:dyDescent="0.2">
      <c r="B33" s="116"/>
      <c r="C33" s="116"/>
      <c r="D33" s="116"/>
      <c r="E33" s="116"/>
      <c r="F33" s="116"/>
      <c r="G33" s="116"/>
      <c r="H33" s="117"/>
      <c r="I33" s="116"/>
      <c r="J33" s="116"/>
      <c r="K33" s="116"/>
      <c r="L33" s="116"/>
      <c r="M33" s="116"/>
    </row>
    <row r="34" spans="2:13" x14ac:dyDescent="0.2">
      <c r="B34" s="116"/>
      <c r="C34" s="116"/>
      <c r="D34" s="116"/>
      <c r="E34" s="116"/>
      <c r="F34" s="116"/>
      <c r="G34" s="116"/>
      <c r="H34" s="117"/>
      <c r="I34" s="116"/>
      <c r="J34" s="116"/>
      <c r="K34" s="116"/>
      <c r="L34" s="116"/>
      <c r="M34" s="116"/>
    </row>
    <row r="35" spans="2:13" x14ac:dyDescent="0.2">
      <c r="B35" s="116"/>
      <c r="C35" s="116"/>
      <c r="D35" s="116"/>
      <c r="E35" s="116"/>
      <c r="F35" s="116"/>
      <c r="G35" s="116"/>
      <c r="H35" s="117"/>
      <c r="I35" s="116"/>
      <c r="J35" s="116"/>
      <c r="K35" s="116"/>
      <c r="L35" s="116"/>
      <c r="M35" s="116"/>
    </row>
    <row r="36" spans="2:13" x14ac:dyDescent="0.2">
      <c r="B36" s="116"/>
      <c r="C36" s="116"/>
      <c r="D36" s="116"/>
      <c r="E36" s="116"/>
      <c r="F36" s="116"/>
      <c r="G36" s="116"/>
      <c r="H36" s="117"/>
      <c r="I36" s="116"/>
      <c r="J36" s="116"/>
      <c r="K36" s="116"/>
      <c r="L36" s="116"/>
      <c r="M36" s="116"/>
    </row>
    <row r="37" spans="2:13" x14ac:dyDescent="0.2">
      <c r="B37" s="116"/>
      <c r="C37" s="116"/>
      <c r="D37" s="116"/>
      <c r="E37" s="116"/>
      <c r="F37" s="116"/>
      <c r="G37" s="116"/>
      <c r="H37" s="117"/>
      <c r="I37" s="116"/>
      <c r="J37" s="116"/>
      <c r="K37" s="116"/>
      <c r="L37" s="116"/>
      <c r="M37" s="116"/>
    </row>
    <row r="38" spans="2:13" x14ac:dyDescent="0.2">
      <c r="B38" s="116"/>
      <c r="C38" s="116"/>
      <c r="D38" s="116"/>
      <c r="E38" s="116"/>
      <c r="F38" s="116"/>
      <c r="G38" s="116"/>
      <c r="H38" s="117"/>
      <c r="I38" s="116"/>
      <c r="J38" s="116"/>
      <c r="K38" s="116"/>
      <c r="L38" s="116"/>
      <c r="M38" s="116"/>
    </row>
    <row r="39" spans="2:13" x14ac:dyDescent="0.2">
      <c r="B39" s="116"/>
      <c r="C39" s="116"/>
      <c r="D39" s="116"/>
      <c r="E39" s="116"/>
      <c r="F39" s="116"/>
      <c r="G39" s="116"/>
      <c r="H39" s="117"/>
      <c r="I39" s="116"/>
      <c r="J39" s="116"/>
      <c r="K39" s="116"/>
      <c r="L39" s="116"/>
      <c r="M39" s="116"/>
    </row>
    <row r="40" spans="2:13" x14ac:dyDescent="0.2">
      <c r="B40" s="116"/>
      <c r="C40" s="116"/>
      <c r="D40" s="116"/>
      <c r="E40" s="116"/>
      <c r="F40" s="116"/>
      <c r="G40" s="116"/>
      <c r="H40" s="117"/>
      <c r="I40" s="116"/>
      <c r="J40" s="116"/>
      <c r="K40" s="116"/>
      <c r="L40" s="116"/>
      <c r="M40" s="116"/>
    </row>
    <row r="41" spans="2:13" x14ac:dyDescent="0.2">
      <c r="B41" s="116"/>
      <c r="C41" s="116"/>
      <c r="D41" s="116"/>
      <c r="E41" s="116"/>
      <c r="F41" s="116"/>
      <c r="G41" s="116"/>
      <c r="H41" s="117"/>
      <c r="I41" s="116"/>
      <c r="J41" s="116"/>
      <c r="K41" s="116"/>
      <c r="L41" s="116"/>
      <c r="M41" s="116"/>
    </row>
    <row r="42" spans="2:13" x14ac:dyDescent="0.2">
      <c r="B42" s="116"/>
      <c r="C42" s="116"/>
      <c r="D42" s="116"/>
      <c r="E42" s="116"/>
      <c r="F42" s="116"/>
      <c r="G42" s="116"/>
      <c r="H42" s="117"/>
      <c r="I42" s="116"/>
      <c r="J42" s="116"/>
      <c r="K42" s="116"/>
      <c r="L42" s="116"/>
      <c r="M42" s="116"/>
    </row>
    <row r="43" spans="2:13" x14ac:dyDescent="0.2">
      <c r="B43" s="116"/>
      <c r="C43" s="116"/>
      <c r="D43" s="116"/>
      <c r="E43" s="116"/>
      <c r="F43" s="116"/>
      <c r="G43" s="116"/>
      <c r="H43" s="117"/>
      <c r="I43" s="116"/>
      <c r="J43" s="116"/>
      <c r="K43" s="116"/>
      <c r="L43" s="116"/>
      <c r="M43" s="116"/>
    </row>
    <row r="44" spans="2:13" x14ac:dyDescent="0.2">
      <c r="B44" s="116"/>
      <c r="C44" s="116"/>
      <c r="D44" s="116"/>
      <c r="E44" s="116"/>
      <c r="F44" s="116"/>
      <c r="G44" s="116"/>
      <c r="H44" s="117"/>
      <c r="I44" s="116"/>
      <c r="J44" s="116"/>
      <c r="K44" s="116"/>
      <c r="L44" s="116"/>
      <c r="M44" s="116"/>
    </row>
    <row r="45" spans="2:13" x14ac:dyDescent="0.2">
      <c r="B45" s="116"/>
      <c r="C45" s="116"/>
      <c r="D45" s="116"/>
      <c r="E45" s="116"/>
      <c r="F45" s="116"/>
      <c r="G45" s="116"/>
      <c r="H45" s="117"/>
      <c r="I45" s="116"/>
      <c r="J45" s="116"/>
      <c r="K45" s="116"/>
      <c r="L45" s="116"/>
      <c r="M45" s="116"/>
    </row>
    <row r="46" spans="2:13" x14ac:dyDescent="0.2">
      <c r="B46" s="116"/>
      <c r="C46" s="116"/>
      <c r="D46" s="116"/>
      <c r="E46" s="116"/>
      <c r="F46" s="116"/>
      <c r="G46" s="116"/>
      <c r="H46" s="117"/>
      <c r="I46" s="116"/>
      <c r="J46" s="116"/>
      <c r="K46" s="116"/>
      <c r="L46" s="116"/>
      <c r="M46" s="116"/>
    </row>
    <row r="47" spans="2:13" x14ac:dyDescent="0.2">
      <c r="B47" s="116"/>
      <c r="C47" s="116"/>
      <c r="D47" s="116"/>
      <c r="E47" s="116"/>
      <c r="F47" s="116"/>
      <c r="G47" s="116"/>
      <c r="H47" s="117"/>
      <c r="I47" s="116"/>
      <c r="J47" s="116"/>
      <c r="K47" s="116"/>
      <c r="L47" s="116"/>
      <c r="M47" s="116"/>
    </row>
  </sheetData>
  <mergeCells count="2">
    <mergeCell ref="A1:M1"/>
    <mergeCell ref="A2:M2"/>
  </mergeCells>
  <printOptions horizontalCentered="1"/>
  <pageMargins left="0.5" right="0.5" top="0.5" bottom="0.5" header="0.25" footer="0.25"/>
  <pageSetup paperSize="9" scale="7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workbookViewId="0">
      <pane xSplit="1" ySplit="4" topLeftCell="B5" activePane="bottomRight" state="frozen"/>
      <selection activeCell="A3" sqref="A3"/>
      <selection pane="topRight" activeCell="B3" sqref="B3"/>
      <selection pane="bottomLeft" activeCell="A4" sqref="A4"/>
      <selection pane="bottomRight" activeCell="O3" sqref="O3"/>
    </sheetView>
  </sheetViews>
  <sheetFormatPr defaultRowHeight="12.75" x14ac:dyDescent="0.2"/>
  <cols>
    <col min="1" max="1" width="41.28515625" style="119" bestFit="1" customWidth="1"/>
    <col min="2" max="3" width="13.42578125" style="119" customWidth="1"/>
    <col min="4" max="4" width="12.28515625" style="119" customWidth="1"/>
    <col min="5" max="6" width="13.42578125" style="119" customWidth="1"/>
    <col min="7" max="7" width="10.7109375" style="119" customWidth="1"/>
    <col min="8" max="8" width="7.7109375" style="120" customWidth="1"/>
    <col min="9" max="14" width="12.85546875" style="119" customWidth="1"/>
    <col min="15" max="15" width="15.85546875" style="119" customWidth="1"/>
    <col min="16" max="16384" width="9.140625" style="6"/>
  </cols>
  <sheetData>
    <row r="1" spans="1:15" s="138" customFormat="1" ht="20.100000000000001" customHeight="1" x14ac:dyDescent="0.25">
      <c r="A1" s="184" t="s">
        <v>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5" s="138" customFormat="1" ht="20.100000000000001" customHeight="1" x14ac:dyDescent="0.25">
      <c r="A2" s="184" t="s">
        <v>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5" s="138" customFormat="1" ht="20.100000000000001" customHeight="1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85" t="s">
        <v>41</v>
      </c>
    </row>
    <row r="4" spans="1:15" s="5" customFormat="1" ht="24.75" customHeight="1" x14ac:dyDescent="0.2">
      <c r="A4" s="126"/>
      <c r="B4" s="127" t="s">
        <v>34</v>
      </c>
      <c r="C4" s="127" t="s">
        <v>35</v>
      </c>
      <c r="D4" s="127" t="s">
        <v>36</v>
      </c>
      <c r="E4" s="127" t="s">
        <v>3</v>
      </c>
      <c r="F4" s="127" t="s">
        <v>4</v>
      </c>
      <c r="G4" s="127" t="s">
        <v>37</v>
      </c>
      <c r="H4" s="127" t="s">
        <v>5</v>
      </c>
      <c r="I4" s="127" t="s">
        <v>6</v>
      </c>
      <c r="J4" s="127" t="s">
        <v>7</v>
      </c>
      <c r="K4" s="127" t="s">
        <v>38</v>
      </c>
      <c r="L4" s="127" t="s">
        <v>39</v>
      </c>
      <c r="M4" s="127" t="s">
        <v>9</v>
      </c>
      <c r="N4" s="127" t="s">
        <v>10</v>
      </c>
      <c r="O4" s="128" t="s">
        <v>11</v>
      </c>
    </row>
    <row r="5" spans="1:15" s="5" customFormat="1" ht="19.5" customHeight="1" x14ac:dyDescent="0.2">
      <c r="A5" s="129" t="s">
        <v>12</v>
      </c>
      <c r="B5" s="89"/>
      <c r="C5" s="89"/>
      <c r="D5" s="89"/>
      <c r="E5" s="107"/>
      <c r="F5" s="89"/>
      <c r="G5" s="89"/>
      <c r="H5" s="92"/>
      <c r="I5" s="92"/>
      <c r="J5" s="92"/>
      <c r="K5" s="92"/>
      <c r="L5" s="92"/>
      <c r="M5" s="92"/>
      <c r="N5" s="92"/>
      <c r="O5" s="93"/>
    </row>
    <row r="6" spans="1:15" s="5" customFormat="1" ht="17.25" customHeight="1" x14ac:dyDescent="0.2">
      <c r="A6" s="130" t="s">
        <v>13</v>
      </c>
      <c r="B6" s="94">
        <v>25000</v>
      </c>
      <c r="C6" s="94">
        <v>3681434.27</v>
      </c>
      <c r="D6" s="94">
        <v>25000</v>
      </c>
      <c r="E6" s="95">
        <v>0</v>
      </c>
      <c r="F6" s="94">
        <v>25000</v>
      </c>
      <c r="G6" s="94">
        <v>8000</v>
      </c>
      <c r="H6" s="95">
        <v>0</v>
      </c>
      <c r="I6" s="95">
        <v>0</v>
      </c>
      <c r="J6" s="95">
        <v>34000</v>
      </c>
      <c r="K6" s="95">
        <v>0</v>
      </c>
      <c r="L6" s="95">
        <v>0</v>
      </c>
      <c r="M6" s="95">
        <v>0</v>
      </c>
      <c r="N6" s="95">
        <v>0</v>
      </c>
      <c r="O6" s="96">
        <f>SUM(B6:N6)</f>
        <v>3798434.27</v>
      </c>
    </row>
    <row r="7" spans="1:15" s="5" customFormat="1" ht="17.25" customHeight="1" x14ac:dyDescent="0.2">
      <c r="A7" s="130" t="s">
        <v>14</v>
      </c>
      <c r="B7" s="94">
        <v>0</v>
      </c>
      <c r="C7" s="94"/>
      <c r="D7" s="94">
        <v>0</v>
      </c>
      <c r="E7" s="95">
        <v>0</v>
      </c>
      <c r="F7" s="94"/>
      <c r="G7" s="94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6">
        <f t="shared" ref="O7:O22" si="0">SUM(B7:N7)</f>
        <v>0</v>
      </c>
    </row>
    <row r="8" spans="1:15" s="5" customFormat="1" ht="17.25" customHeight="1" x14ac:dyDescent="0.2">
      <c r="A8" s="130" t="s">
        <v>15</v>
      </c>
      <c r="B8" s="94">
        <v>0</v>
      </c>
      <c r="C8" s="94">
        <v>1334624.6540000001</v>
      </c>
      <c r="D8" s="94">
        <v>0</v>
      </c>
      <c r="E8" s="95">
        <v>0</v>
      </c>
      <c r="F8" s="94"/>
      <c r="G8" s="94">
        <v>15837.928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6">
        <f t="shared" si="0"/>
        <v>1350462.5820000002</v>
      </c>
    </row>
    <row r="9" spans="1:15" s="5" customFormat="1" ht="17.25" customHeight="1" x14ac:dyDescent="0.2">
      <c r="A9" s="131" t="s">
        <v>16</v>
      </c>
      <c r="B9" s="97">
        <v>8256.1</v>
      </c>
      <c r="C9" s="97">
        <v>154491.51999999999</v>
      </c>
      <c r="D9" s="97">
        <v>4000</v>
      </c>
      <c r="E9" s="98">
        <v>16383</v>
      </c>
      <c r="F9" s="97">
        <v>52986.324000000001</v>
      </c>
      <c r="G9" s="97">
        <v>6787.4189999999999</v>
      </c>
      <c r="H9" s="99">
        <v>872.22</v>
      </c>
      <c r="I9" s="100">
        <v>105403.645</v>
      </c>
      <c r="J9" s="100">
        <v>9132.9410000000007</v>
      </c>
      <c r="K9" s="100">
        <v>0</v>
      </c>
      <c r="L9" s="100">
        <v>0</v>
      </c>
      <c r="M9" s="100">
        <v>0</v>
      </c>
      <c r="N9" s="100">
        <v>0</v>
      </c>
      <c r="O9" s="101">
        <f t="shared" si="0"/>
        <v>358313.16899999999</v>
      </c>
    </row>
    <row r="10" spans="1:15" s="5" customFormat="1" ht="17.25" customHeight="1" x14ac:dyDescent="0.2">
      <c r="A10" s="54" t="s">
        <v>17</v>
      </c>
      <c r="B10" s="102">
        <f t="shared" ref="B10:L10" si="1">SUM(B6:B9)</f>
        <v>33256.1</v>
      </c>
      <c r="C10" s="102">
        <f t="shared" si="1"/>
        <v>5170550.4440000001</v>
      </c>
      <c r="D10" s="102">
        <f t="shared" si="1"/>
        <v>29000</v>
      </c>
      <c r="E10" s="103">
        <f t="shared" si="1"/>
        <v>16383</v>
      </c>
      <c r="F10" s="104">
        <f t="shared" si="1"/>
        <v>77986.323999999993</v>
      </c>
      <c r="G10" s="104">
        <f t="shared" si="1"/>
        <v>30625.347000000002</v>
      </c>
      <c r="H10" s="103">
        <f t="shared" si="1"/>
        <v>872.22</v>
      </c>
      <c r="I10" s="103">
        <f t="shared" si="1"/>
        <v>105403.645</v>
      </c>
      <c r="J10" s="103">
        <f t="shared" si="1"/>
        <v>43132.940999999999</v>
      </c>
      <c r="K10" s="132">
        <f t="shared" si="1"/>
        <v>0</v>
      </c>
      <c r="L10" s="132">
        <f t="shared" si="1"/>
        <v>0</v>
      </c>
      <c r="M10" s="132">
        <v>0</v>
      </c>
      <c r="N10" s="132">
        <v>0</v>
      </c>
      <c r="O10" s="105">
        <f t="shared" si="0"/>
        <v>5507210.0209999988</v>
      </c>
    </row>
    <row r="11" spans="1:15" s="5" customFormat="1" ht="17.25" customHeight="1" x14ac:dyDescent="0.2">
      <c r="A11" s="81"/>
      <c r="B11" s="106"/>
      <c r="C11" s="106"/>
      <c r="D11" s="106"/>
      <c r="E11" s="107"/>
      <c r="F11" s="106"/>
      <c r="G11" s="106"/>
      <c r="H11" s="92"/>
      <c r="I11" s="92"/>
      <c r="J11" s="92"/>
      <c r="K11" s="92"/>
      <c r="L11" s="92"/>
      <c r="M11" s="92"/>
      <c r="N11" s="92"/>
      <c r="O11" s="108"/>
    </row>
    <row r="12" spans="1:15" s="5" customFormat="1" ht="17.25" customHeight="1" x14ac:dyDescent="0.2">
      <c r="A12" s="133" t="s">
        <v>18</v>
      </c>
      <c r="B12" s="94"/>
      <c r="C12" s="94"/>
      <c r="D12" s="94"/>
      <c r="E12" s="95"/>
      <c r="F12" s="94"/>
      <c r="G12" s="94"/>
      <c r="H12" s="95"/>
      <c r="I12" s="95"/>
      <c r="J12" s="95"/>
      <c r="K12" s="95"/>
      <c r="L12" s="95"/>
      <c r="M12" s="95"/>
      <c r="N12" s="95"/>
      <c r="O12" s="96"/>
    </row>
    <row r="13" spans="1:15" s="5" customFormat="1" ht="17.25" customHeight="1" x14ac:dyDescent="0.2">
      <c r="A13" s="130" t="s">
        <v>19</v>
      </c>
      <c r="B13" s="94">
        <v>20811301.541999999</v>
      </c>
      <c r="C13" s="94">
        <v>13786458.033</v>
      </c>
      <c r="D13" s="94">
        <v>1651207</v>
      </c>
      <c r="E13" s="95">
        <v>66227</v>
      </c>
      <c r="F13" s="94">
        <v>835328.92200000002</v>
      </c>
      <c r="G13" s="94">
        <v>1548206.862</v>
      </c>
      <c r="H13" s="109">
        <v>65180</v>
      </c>
      <c r="I13" s="95">
        <v>2443308.605</v>
      </c>
      <c r="J13" s="95">
        <v>585302.50600000005</v>
      </c>
      <c r="K13" s="95">
        <v>3307442.6869999999</v>
      </c>
      <c r="L13" s="95">
        <v>38596.902000000002</v>
      </c>
      <c r="M13" s="95">
        <v>6757038.2489999998</v>
      </c>
      <c r="N13" s="95">
        <v>384566.87199999997</v>
      </c>
      <c r="O13" s="96">
        <f t="shared" si="0"/>
        <v>52280165.18</v>
      </c>
    </row>
    <row r="14" spans="1:15" s="5" customFormat="1" ht="17.25" customHeight="1" x14ac:dyDescent="0.2">
      <c r="A14" s="130" t="s">
        <v>20</v>
      </c>
      <c r="B14" s="94">
        <v>18747.116000000002</v>
      </c>
      <c r="C14" s="94">
        <v>6895.942</v>
      </c>
      <c r="D14" s="94">
        <v>14513</v>
      </c>
      <c r="E14" s="95">
        <v>0</v>
      </c>
      <c r="F14" s="94">
        <v>6490.3630000000003</v>
      </c>
      <c r="G14" s="94">
        <v>0</v>
      </c>
      <c r="H14" s="95"/>
      <c r="I14" s="95">
        <v>0</v>
      </c>
      <c r="J14" s="95">
        <v>0</v>
      </c>
      <c r="K14" s="95">
        <v>617.58799999999997</v>
      </c>
      <c r="L14" s="95">
        <v>0</v>
      </c>
      <c r="M14" s="95">
        <v>44645.495000000003</v>
      </c>
      <c r="N14" s="95">
        <v>1223.009</v>
      </c>
      <c r="O14" s="96">
        <f t="shared" si="0"/>
        <v>93132.513000000021</v>
      </c>
    </row>
    <row r="15" spans="1:15" s="5" customFormat="1" ht="17.25" customHeight="1" x14ac:dyDescent="0.2">
      <c r="A15" s="130" t="s">
        <v>21</v>
      </c>
      <c r="B15" s="94">
        <v>36479.555999999997</v>
      </c>
      <c r="C15" s="94">
        <v>2398.6729999999998</v>
      </c>
      <c r="D15" s="94">
        <v>0</v>
      </c>
      <c r="E15" s="95">
        <v>170</v>
      </c>
      <c r="F15" s="94">
        <v>76.207999999999998</v>
      </c>
      <c r="G15" s="94">
        <v>11443.817999999999</v>
      </c>
      <c r="H15" s="109">
        <v>654</v>
      </c>
      <c r="I15" s="95">
        <v>0</v>
      </c>
      <c r="J15" s="95">
        <v>0</v>
      </c>
      <c r="K15" s="95">
        <v>11906.880999999999</v>
      </c>
      <c r="L15" s="95">
        <v>863.11</v>
      </c>
      <c r="M15" s="95">
        <v>32876.252999999997</v>
      </c>
      <c r="N15" s="95">
        <v>0</v>
      </c>
      <c r="O15" s="96">
        <f t="shared" si="0"/>
        <v>96868.498999999996</v>
      </c>
    </row>
    <row r="16" spans="1:15" s="5" customFormat="1" ht="17.25" customHeight="1" x14ac:dyDescent="0.2">
      <c r="A16" s="130" t="s">
        <v>22</v>
      </c>
      <c r="B16" s="94">
        <v>20192.357</v>
      </c>
      <c r="C16" s="94">
        <v>6963.2110000000002</v>
      </c>
      <c r="D16" s="94">
        <v>0</v>
      </c>
      <c r="E16" s="95">
        <v>0</v>
      </c>
      <c r="F16" s="94"/>
      <c r="G16" s="94">
        <v>0</v>
      </c>
      <c r="H16" s="95"/>
      <c r="I16" s="95">
        <v>0</v>
      </c>
      <c r="J16" s="95">
        <v>0</v>
      </c>
      <c r="K16" s="95">
        <v>0</v>
      </c>
      <c r="L16" s="95">
        <v>0</v>
      </c>
      <c r="M16" s="95">
        <v>94.316999999999993</v>
      </c>
      <c r="N16" s="95">
        <v>0</v>
      </c>
      <c r="O16" s="96">
        <f t="shared" si="0"/>
        <v>27249.884999999998</v>
      </c>
    </row>
    <row r="17" spans="1:15" s="5" customFormat="1" ht="17.25" customHeight="1" x14ac:dyDescent="0.2">
      <c r="A17" s="130" t="s">
        <v>23</v>
      </c>
      <c r="B17" s="94">
        <v>0</v>
      </c>
      <c r="C17" s="94">
        <v>0</v>
      </c>
      <c r="D17" s="94">
        <v>0</v>
      </c>
      <c r="E17" s="95">
        <v>0</v>
      </c>
      <c r="F17" s="94"/>
      <c r="G17" s="94">
        <v>0</v>
      </c>
      <c r="H17" s="95"/>
      <c r="I17" s="95">
        <v>24395.859</v>
      </c>
      <c r="J17" s="95">
        <v>0</v>
      </c>
      <c r="K17" s="95">
        <v>0</v>
      </c>
      <c r="L17" s="95">
        <v>789.28899999999999</v>
      </c>
      <c r="M17" s="95">
        <v>0</v>
      </c>
      <c r="N17" s="95">
        <v>2786.576</v>
      </c>
      <c r="O17" s="96">
        <f t="shared" si="0"/>
        <v>27971.724000000002</v>
      </c>
    </row>
    <row r="18" spans="1:15" s="5" customFormat="1" ht="17.25" customHeight="1" x14ac:dyDescent="0.2">
      <c r="A18" s="130" t="s">
        <v>24</v>
      </c>
      <c r="B18" s="94">
        <v>0</v>
      </c>
      <c r="C18" s="94">
        <v>6169.6549999999997</v>
      </c>
      <c r="D18" s="94">
        <v>0</v>
      </c>
      <c r="E18" s="95">
        <v>0</v>
      </c>
      <c r="F18" s="94"/>
      <c r="G18" s="94">
        <v>0</v>
      </c>
      <c r="H18" s="95"/>
      <c r="I18" s="95">
        <v>13554.584000000001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6">
        <f t="shared" si="0"/>
        <v>19724.239000000001</v>
      </c>
    </row>
    <row r="19" spans="1:15" s="5" customFormat="1" ht="17.25" customHeight="1" x14ac:dyDescent="0.2">
      <c r="A19" s="130" t="s">
        <v>25</v>
      </c>
      <c r="B19" s="94">
        <v>86748.57</v>
      </c>
      <c r="C19" s="94">
        <v>12059</v>
      </c>
      <c r="D19" s="94">
        <v>1682</v>
      </c>
      <c r="E19" s="95">
        <v>0</v>
      </c>
      <c r="F19" s="94">
        <v>5605</v>
      </c>
      <c r="G19" s="94">
        <v>0</v>
      </c>
      <c r="H19" s="95">
        <v>30</v>
      </c>
      <c r="I19" s="95">
        <v>4566.4960000000001</v>
      </c>
      <c r="J19" s="95">
        <v>0</v>
      </c>
      <c r="K19" s="95">
        <v>0</v>
      </c>
      <c r="L19" s="95">
        <v>113.867</v>
      </c>
      <c r="M19" s="95">
        <v>0</v>
      </c>
      <c r="N19" s="95">
        <v>0</v>
      </c>
      <c r="O19" s="96">
        <f t="shared" si="0"/>
        <v>110804.933</v>
      </c>
    </row>
    <row r="20" spans="1:15" s="5" customFormat="1" ht="17.25" customHeight="1" x14ac:dyDescent="0.2">
      <c r="A20" s="131" t="s">
        <v>26</v>
      </c>
      <c r="B20" s="97">
        <v>101051.026</v>
      </c>
      <c r="C20" s="97">
        <v>719487.36499999999</v>
      </c>
      <c r="D20" s="97">
        <v>32738</v>
      </c>
      <c r="E20" s="98">
        <v>5146</v>
      </c>
      <c r="F20" s="97">
        <v>19571.305</v>
      </c>
      <c r="G20" s="97">
        <f>1080.377+47727.217</f>
        <v>48807.593999999997</v>
      </c>
      <c r="H20" s="100">
        <v>1251</v>
      </c>
      <c r="I20" s="100">
        <v>33504.796999999999</v>
      </c>
      <c r="J20" s="100">
        <v>24095.72</v>
      </c>
      <c r="K20" s="100">
        <v>65298.603000000003</v>
      </c>
      <c r="L20" s="100">
        <v>5603.9589999999998</v>
      </c>
      <c r="M20" s="100">
        <v>16155932.799000001</v>
      </c>
      <c r="N20" s="100">
        <v>4559.2879999999996</v>
      </c>
      <c r="O20" s="101">
        <f t="shared" si="0"/>
        <v>17217047.456</v>
      </c>
    </row>
    <row r="21" spans="1:15" s="5" customFormat="1" ht="17.25" customHeight="1" x14ac:dyDescent="0.2">
      <c r="A21" s="54" t="s">
        <v>27</v>
      </c>
      <c r="B21" s="102">
        <f t="shared" ref="B21:M21" si="2">SUM(B13:B20)</f>
        <v>21074520.167000003</v>
      </c>
      <c r="C21" s="102">
        <f t="shared" si="2"/>
        <v>14540431.878999999</v>
      </c>
      <c r="D21" s="102">
        <f t="shared" si="2"/>
        <v>1700140</v>
      </c>
      <c r="E21" s="103">
        <f t="shared" si="2"/>
        <v>71543</v>
      </c>
      <c r="F21" s="104">
        <f t="shared" si="2"/>
        <v>867071.79800000007</v>
      </c>
      <c r="G21" s="104">
        <f t="shared" si="2"/>
        <v>1608458.274</v>
      </c>
      <c r="H21" s="103">
        <f t="shared" si="2"/>
        <v>67115</v>
      </c>
      <c r="I21" s="103">
        <f t="shared" si="2"/>
        <v>2519330.3409999995</v>
      </c>
      <c r="J21" s="103">
        <f t="shared" si="2"/>
        <v>609398.22600000002</v>
      </c>
      <c r="K21" s="103">
        <f t="shared" si="2"/>
        <v>3385265.7590000001</v>
      </c>
      <c r="L21" s="103">
        <f t="shared" si="2"/>
        <v>45967.127</v>
      </c>
      <c r="M21" s="103">
        <f t="shared" si="2"/>
        <v>22990587.112999998</v>
      </c>
      <c r="N21" s="103">
        <v>393135.745</v>
      </c>
      <c r="O21" s="110">
        <f t="shared" si="0"/>
        <v>69872964.429000005</v>
      </c>
    </row>
    <row r="22" spans="1:15" s="5" customFormat="1" ht="17.25" customHeight="1" x14ac:dyDescent="0.2">
      <c r="A22" s="134" t="s">
        <v>28</v>
      </c>
      <c r="B22" s="102">
        <f>B10+B21</f>
        <v>21107776.267000005</v>
      </c>
      <c r="C22" s="102">
        <f>C10+C21</f>
        <v>19710982.322999999</v>
      </c>
      <c r="D22" s="102">
        <f>D10+D21</f>
        <v>1729140</v>
      </c>
      <c r="E22" s="102">
        <f>E10+E21</f>
        <v>87926</v>
      </c>
      <c r="F22" s="102">
        <f>SUM(F10+F21)</f>
        <v>945058.12200000009</v>
      </c>
      <c r="G22" s="102">
        <f>G21+G10</f>
        <v>1639083.621</v>
      </c>
      <c r="H22" s="102">
        <f>H10+H21</f>
        <v>67987.22</v>
      </c>
      <c r="I22" s="102">
        <f>SUM(I21,I10)</f>
        <v>2624733.9859999996</v>
      </c>
      <c r="J22" s="102">
        <f>J21+J10</f>
        <v>652531.16700000002</v>
      </c>
      <c r="K22" s="102">
        <f>K21+K10</f>
        <v>3385265.7590000001</v>
      </c>
      <c r="L22" s="102">
        <f>L21+L10</f>
        <v>45967.127</v>
      </c>
      <c r="M22" s="102">
        <f>M10+M21</f>
        <v>22990587.112999998</v>
      </c>
      <c r="N22" s="102">
        <f>SUM(N10,N21)</f>
        <v>393135.745</v>
      </c>
      <c r="O22" s="110">
        <f t="shared" si="0"/>
        <v>75380174.450000018</v>
      </c>
    </row>
    <row r="23" spans="1:15" s="4" customFormat="1" ht="21" customHeight="1" x14ac:dyDescent="0.2">
      <c r="A23" s="111"/>
      <c r="B23" s="113"/>
      <c r="C23" s="113"/>
      <c r="D23" s="113"/>
      <c r="E23" s="113"/>
      <c r="F23" s="113"/>
      <c r="G23" s="113"/>
      <c r="H23" s="113"/>
      <c r="I23" s="113"/>
      <c r="J23" s="113"/>
      <c r="K23" s="111"/>
      <c r="L23" s="111"/>
      <c r="M23" s="113"/>
      <c r="N23" s="113"/>
      <c r="O23" s="135"/>
    </row>
    <row r="24" spans="1:15" s="4" customFormat="1" ht="21" customHeight="1" x14ac:dyDescent="0.2">
      <c r="A24" s="27" t="s">
        <v>73</v>
      </c>
      <c r="B24" s="116"/>
      <c r="C24" s="116"/>
      <c r="D24" s="116"/>
      <c r="E24" s="116"/>
      <c r="F24" s="116"/>
      <c r="G24" s="113"/>
      <c r="H24" s="117"/>
      <c r="I24" s="116"/>
      <c r="J24" s="116"/>
      <c r="K24" s="113"/>
      <c r="L24" s="113"/>
      <c r="M24" s="116"/>
      <c r="N24" s="136"/>
      <c r="O24" s="116"/>
    </row>
    <row r="25" spans="1:15" x14ac:dyDescent="0.2">
      <c r="B25" s="116"/>
      <c r="C25" s="116"/>
      <c r="D25" s="116"/>
      <c r="E25" s="116"/>
      <c r="F25" s="116"/>
      <c r="G25" s="116"/>
      <c r="H25" s="117"/>
      <c r="I25" s="116"/>
      <c r="J25" s="116"/>
      <c r="K25" s="116"/>
      <c r="L25" s="116"/>
      <c r="M25" s="137"/>
      <c r="N25" s="116"/>
      <c r="O25" s="116"/>
    </row>
    <row r="26" spans="1:15" x14ac:dyDescent="0.2">
      <c r="B26" s="116"/>
      <c r="C26" s="116"/>
      <c r="D26" s="116"/>
      <c r="E26" s="116"/>
      <c r="F26" s="116"/>
      <c r="G26" s="116"/>
      <c r="H26" s="117"/>
      <c r="I26" s="116"/>
      <c r="J26" s="116"/>
      <c r="K26" s="116"/>
      <c r="L26" s="116"/>
      <c r="M26" s="116"/>
      <c r="N26" s="116"/>
      <c r="O26" s="116"/>
    </row>
    <row r="27" spans="1:15" x14ac:dyDescent="0.2">
      <c r="B27" s="116"/>
      <c r="C27" s="116"/>
      <c r="D27" s="116"/>
      <c r="E27" s="116"/>
      <c r="F27" s="116"/>
      <c r="G27" s="116"/>
      <c r="H27" s="117"/>
      <c r="I27" s="116"/>
      <c r="J27" s="116"/>
      <c r="K27" s="116"/>
      <c r="L27" s="116"/>
      <c r="M27" s="116"/>
      <c r="N27" s="116"/>
      <c r="O27" s="116"/>
    </row>
    <row r="28" spans="1:15" x14ac:dyDescent="0.2">
      <c r="B28" s="116"/>
      <c r="C28" s="116"/>
      <c r="D28" s="116"/>
      <c r="E28" s="116"/>
      <c r="F28" s="116"/>
      <c r="G28" s="116"/>
      <c r="H28" s="117"/>
      <c r="I28" s="116"/>
      <c r="J28" s="116"/>
      <c r="K28" s="116"/>
      <c r="L28" s="116"/>
      <c r="M28" s="116"/>
      <c r="N28" s="116"/>
      <c r="O28" s="116"/>
    </row>
    <row r="29" spans="1:15" x14ac:dyDescent="0.2">
      <c r="B29" s="116"/>
      <c r="C29" s="116"/>
      <c r="D29" s="116"/>
      <c r="E29" s="116"/>
      <c r="F29" s="116"/>
      <c r="G29" s="116"/>
      <c r="H29" s="117"/>
      <c r="I29" s="116"/>
      <c r="J29" s="116"/>
      <c r="K29" s="116"/>
      <c r="L29" s="116"/>
      <c r="M29" s="116"/>
      <c r="N29" s="116"/>
      <c r="O29" s="116"/>
    </row>
    <row r="30" spans="1:15" x14ac:dyDescent="0.2">
      <c r="B30" s="116"/>
      <c r="C30" s="116"/>
      <c r="D30" s="116"/>
      <c r="E30" s="116"/>
      <c r="F30" s="116"/>
      <c r="G30" s="116"/>
      <c r="H30" s="117"/>
      <c r="I30" s="116"/>
      <c r="J30" s="116"/>
      <c r="K30" s="116"/>
      <c r="L30" s="116"/>
      <c r="M30" s="116"/>
      <c r="N30" s="116"/>
      <c r="O30" s="116"/>
    </row>
    <row r="31" spans="1:15" x14ac:dyDescent="0.2">
      <c r="B31" s="116"/>
      <c r="C31" s="116"/>
      <c r="D31" s="116"/>
      <c r="E31" s="116"/>
      <c r="F31" s="116"/>
      <c r="G31" s="116"/>
      <c r="H31" s="117"/>
      <c r="I31" s="116"/>
      <c r="J31" s="116"/>
      <c r="K31" s="116"/>
      <c r="L31" s="116"/>
      <c r="M31" s="116"/>
      <c r="N31" s="116"/>
      <c r="O31" s="116"/>
    </row>
    <row r="32" spans="1:15" x14ac:dyDescent="0.2">
      <c r="B32" s="116"/>
      <c r="C32" s="116"/>
      <c r="D32" s="116"/>
      <c r="E32" s="116"/>
      <c r="F32" s="116"/>
      <c r="G32" s="116"/>
      <c r="H32" s="117"/>
      <c r="I32" s="116"/>
      <c r="J32" s="116"/>
      <c r="K32" s="116"/>
      <c r="L32" s="116"/>
      <c r="M32" s="116"/>
      <c r="N32" s="116"/>
      <c r="O32" s="116"/>
    </row>
    <row r="33" spans="2:15" x14ac:dyDescent="0.2">
      <c r="B33" s="116"/>
      <c r="C33" s="116"/>
      <c r="D33" s="116"/>
      <c r="E33" s="116"/>
      <c r="F33" s="116"/>
      <c r="G33" s="116"/>
      <c r="H33" s="117"/>
      <c r="I33" s="116"/>
      <c r="J33" s="116"/>
      <c r="K33" s="116"/>
      <c r="L33" s="116"/>
      <c r="M33" s="116"/>
      <c r="N33" s="116"/>
      <c r="O33" s="116"/>
    </row>
    <row r="34" spans="2:15" x14ac:dyDescent="0.2">
      <c r="B34" s="116"/>
      <c r="C34" s="116"/>
      <c r="D34" s="116"/>
      <c r="E34" s="116"/>
      <c r="F34" s="116"/>
      <c r="G34" s="116"/>
      <c r="H34" s="117"/>
      <c r="I34" s="116"/>
      <c r="J34" s="116"/>
      <c r="K34" s="116"/>
      <c r="L34" s="116"/>
      <c r="M34" s="116"/>
      <c r="N34" s="116"/>
      <c r="O34" s="116"/>
    </row>
    <row r="35" spans="2:15" x14ac:dyDescent="0.2">
      <c r="B35" s="116"/>
      <c r="C35" s="116"/>
      <c r="D35" s="116"/>
      <c r="E35" s="116"/>
      <c r="F35" s="116"/>
      <c r="G35" s="116"/>
      <c r="H35" s="117"/>
      <c r="I35" s="116"/>
      <c r="J35" s="116"/>
      <c r="K35" s="116"/>
      <c r="L35" s="116"/>
      <c r="M35" s="116"/>
      <c r="N35" s="116"/>
      <c r="O35" s="116"/>
    </row>
    <row r="36" spans="2:15" x14ac:dyDescent="0.2">
      <c r="B36" s="116"/>
      <c r="C36" s="116"/>
      <c r="D36" s="116"/>
      <c r="E36" s="116"/>
      <c r="F36" s="116"/>
      <c r="G36" s="116"/>
      <c r="H36" s="117"/>
      <c r="I36" s="116"/>
      <c r="J36" s="116"/>
      <c r="K36" s="116"/>
      <c r="L36" s="116"/>
      <c r="M36" s="116"/>
      <c r="N36" s="116"/>
      <c r="O36" s="116"/>
    </row>
    <row r="37" spans="2:15" x14ac:dyDescent="0.2">
      <c r="B37" s="116"/>
      <c r="C37" s="116"/>
      <c r="D37" s="116"/>
      <c r="E37" s="116"/>
      <c r="F37" s="116"/>
      <c r="G37" s="116"/>
      <c r="H37" s="117"/>
      <c r="I37" s="116"/>
      <c r="J37" s="116"/>
      <c r="K37" s="116"/>
      <c r="L37" s="116"/>
      <c r="M37" s="116"/>
      <c r="N37" s="116"/>
      <c r="O37" s="116"/>
    </row>
    <row r="38" spans="2:15" x14ac:dyDescent="0.2">
      <c r="B38" s="116"/>
      <c r="C38" s="116"/>
      <c r="D38" s="116"/>
      <c r="E38" s="116"/>
      <c r="F38" s="116"/>
      <c r="G38" s="116"/>
      <c r="H38" s="117"/>
      <c r="I38" s="116"/>
      <c r="J38" s="116"/>
      <c r="K38" s="116"/>
      <c r="L38" s="116"/>
      <c r="M38" s="116"/>
      <c r="N38" s="116"/>
      <c r="O38" s="116"/>
    </row>
    <row r="39" spans="2:15" x14ac:dyDescent="0.2">
      <c r="B39" s="116"/>
      <c r="C39" s="116"/>
      <c r="D39" s="116"/>
      <c r="E39" s="116"/>
      <c r="F39" s="116"/>
      <c r="G39" s="116"/>
      <c r="H39" s="117"/>
      <c r="I39" s="116"/>
      <c r="J39" s="116"/>
      <c r="K39" s="116"/>
      <c r="L39" s="116"/>
      <c r="M39" s="116"/>
      <c r="N39" s="116"/>
      <c r="O39" s="116"/>
    </row>
    <row r="40" spans="2:15" x14ac:dyDescent="0.2">
      <c r="B40" s="116"/>
      <c r="C40" s="116"/>
      <c r="D40" s="116"/>
      <c r="E40" s="116"/>
      <c r="F40" s="116"/>
      <c r="G40" s="116"/>
      <c r="H40" s="117"/>
      <c r="I40" s="116"/>
      <c r="J40" s="116"/>
      <c r="K40" s="116"/>
      <c r="L40" s="116"/>
      <c r="M40" s="116"/>
      <c r="N40" s="116"/>
      <c r="O40" s="116"/>
    </row>
    <row r="41" spans="2:15" x14ac:dyDescent="0.2">
      <c r="B41" s="116"/>
      <c r="C41" s="116"/>
      <c r="D41" s="116"/>
      <c r="E41" s="116"/>
      <c r="F41" s="116"/>
      <c r="G41" s="116"/>
      <c r="H41" s="117"/>
      <c r="I41" s="116"/>
      <c r="J41" s="116"/>
      <c r="K41" s="116"/>
      <c r="L41" s="116"/>
      <c r="M41" s="116"/>
      <c r="N41" s="116"/>
      <c r="O41" s="116"/>
    </row>
    <row r="42" spans="2:15" x14ac:dyDescent="0.2">
      <c r="B42" s="116"/>
      <c r="C42" s="116"/>
      <c r="D42" s="116"/>
      <c r="E42" s="116"/>
      <c r="F42" s="116"/>
      <c r="G42" s="116"/>
      <c r="H42" s="117"/>
      <c r="I42" s="116"/>
      <c r="J42" s="116"/>
      <c r="K42" s="116"/>
      <c r="L42" s="116"/>
      <c r="M42" s="116"/>
      <c r="N42" s="116"/>
      <c r="O42" s="116"/>
    </row>
    <row r="43" spans="2:15" x14ac:dyDescent="0.2">
      <c r="B43" s="116"/>
      <c r="C43" s="116"/>
      <c r="D43" s="116"/>
      <c r="E43" s="116"/>
      <c r="F43" s="116"/>
      <c r="G43" s="116"/>
      <c r="H43" s="117"/>
      <c r="I43" s="116"/>
      <c r="J43" s="116"/>
      <c r="K43" s="116"/>
      <c r="L43" s="116"/>
      <c r="M43" s="116"/>
      <c r="N43" s="116"/>
      <c r="O43" s="116"/>
    </row>
    <row r="44" spans="2:15" x14ac:dyDescent="0.2">
      <c r="B44" s="116"/>
      <c r="C44" s="116"/>
      <c r="D44" s="116"/>
      <c r="E44" s="116"/>
      <c r="F44" s="116"/>
      <c r="G44" s="116"/>
      <c r="H44" s="117"/>
      <c r="I44" s="116"/>
      <c r="J44" s="116"/>
      <c r="K44" s="116"/>
      <c r="L44" s="116"/>
      <c r="M44" s="116"/>
      <c r="N44" s="116"/>
      <c r="O44" s="116"/>
    </row>
    <row r="45" spans="2:15" x14ac:dyDescent="0.2">
      <c r="B45" s="116"/>
      <c r="C45" s="116"/>
      <c r="D45" s="116"/>
      <c r="E45" s="116"/>
      <c r="F45" s="116"/>
      <c r="G45" s="116"/>
      <c r="H45" s="117"/>
      <c r="I45" s="116"/>
      <c r="J45" s="116"/>
      <c r="K45" s="116"/>
      <c r="L45" s="116"/>
      <c r="M45" s="116"/>
      <c r="N45" s="116"/>
      <c r="O45" s="116"/>
    </row>
    <row r="46" spans="2:15" x14ac:dyDescent="0.2">
      <c r="B46" s="116"/>
      <c r="C46" s="116"/>
      <c r="D46" s="116"/>
      <c r="E46" s="116"/>
      <c r="F46" s="116"/>
      <c r="G46" s="116"/>
      <c r="H46" s="117"/>
      <c r="I46" s="116"/>
      <c r="J46" s="116"/>
      <c r="K46" s="116"/>
      <c r="L46" s="116"/>
      <c r="M46" s="116"/>
      <c r="N46" s="116"/>
      <c r="O46" s="116"/>
    </row>
    <row r="47" spans="2:15" x14ac:dyDescent="0.2">
      <c r="B47" s="116"/>
      <c r="C47" s="116"/>
      <c r="D47" s="116"/>
      <c r="E47" s="116"/>
      <c r="F47" s="116"/>
      <c r="G47" s="116"/>
      <c r="H47" s="117"/>
      <c r="I47" s="116"/>
      <c r="J47" s="116"/>
      <c r="K47" s="116"/>
      <c r="L47" s="116"/>
      <c r="M47" s="116"/>
      <c r="N47" s="116"/>
      <c r="O47" s="116"/>
    </row>
  </sheetData>
  <mergeCells count="2">
    <mergeCell ref="A1:O1"/>
    <mergeCell ref="A2:O2"/>
  </mergeCells>
  <printOptions horizontalCentered="1"/>
  <pageMargins left="0.5" right="0.5" top="0.5" bottom="0.5" header="0.25" footer="0.25"/>
  <pageSetup paperSize="9"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RowHeight="12.75" x14ac:dyDescent="0.2"/>
  <cols>
    <col min="1" max="1" width="40.28515625" style="12" bestFit="1" customWidth="1"/>
    <col min="2" max="12" width="11.85546875" style="12" customWidth="1"/>
    <col min="13" max="13" width="11.85546875" style="154" customWidth="1"/>
    <col min="14" max="14" width="11.85546875" style="12" customWidth="1"/>
    <col min="15" max="15" width="13.5703125" style="12" bestFit="1" customWidth="1"/>
  </cols>
  <sheetData>
    <row r="1" spans="1:16" s="138" customFormat="1" ht="20.100000000000001" customHeight="1" x14ac:dyDescent="0.25">
      <c r="A1" s="184" t="s">
        <v>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6" s="138" customFormat="1" ht="20.100000000000001" customHeight="1" x14ac:dyDescent="0.25">
      <c r="A2" s="184" t="s">
        <v>30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6" s="1" customFormat="1" ht="21" customHeight="1" x14ac:dyDescent="0.2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85" t="s">
        <v>41</v>
      </c>
    </row>
    <row r="4" spans="1:16" s="2" customFormat="1" ht="29.25" customHeight="1" x14ac:dyDescent="0.2">
      <c r="A4" s="141"/>
      <c r="B4" s="142" t="s">
        <v>31</v>
      </c>
      <c r="C4" s="142" t="s">
        <v>0</v>
      </c>
      <c r="D4" s="142" t="s">
        <v>1</v>
      </c>
      <c r="E4" s="142" t="s">
        <v>2</v>
      </c>
      <c r="F4" s="142" t="s">
        <v>3</v>
      </c>
      <c r="G4" s="142" t="s">
        <v>4</v>
      </c>
      <c r="H4" s="142" t="s">
        <v>32</v>
      </c>
      <c r="I4" s="142" t="s">
        <v>5</v>
      </c>
      <c r="J4" s="142" t="s">
        <v>6</v>
      </c>
      <c r="K4" s="142" t="s">
        <v>7</v>
      </c>
      <c r="L4" s="142" t="s">
        <v>8</v>
      </c>
      <c r="M4" s="142" t="s">
        <v>9</v>
      </c>
      <c r="N4" s="142" t="s">
        <v>10</v>
      </c>
      <c r="O4" s="143" t="s">
        <v>11</v>
      </c>
    </row>
    <row r="5" spans="1:16" s="2" customFormat="1" ht="17.25" customHeight="1" x14ac:dyDescent="0.2">
      <c r="A5" s="144" t="s">
        <v>12</v>
      </c>
      <c r="B5" s="145"/>
      <c r="C5" s="146"/>
      <c r="D5" s="145"/>
      <c r="E5" s="145"/>
      <c r="F5" s="145"/>
      <c r="G5" s="145"/>
      <c r="H5" s="145"/>
      <c r="I5" s="145">
        <v>0</v>
      </c>
      <c r="J5" s="145"/>
      <c r="K5" s="145"/>
      <c r="L5" s="145">
        <v>0</v>
      </c>
      <c r="M5" s="145">
        <v>0</v>
      </c>
      <c r="N5" s="145"/>
      <c r="O5" s="147"/>
    </row>
    <row r="6" spans="1:16" s="2" customFormat="1" ht="17.25" customHeight="1" x14ac:dyDescent="0.2">
      <c r="A6" s="148" t="s">
        <v>13</v>
      </c>
      <c r="B6" s="145">
        <v>0</v>
      </c>
      <c r="C6" s="145">
        <v>25000</v>
      </c>
      <c r="D6" s="145">
        <f>(81434270+3600000000)/1000</f>
        <v>3681434.27</v>
      </c>
      <c r="E6" s="145">
        <v>0</v>
      </c>
      <c r="F6" s="145">
        <v>0</v>
      </c>
      <c r="G6" s="145">
        <v>25000</v>
      </c>
      <c r="H6" s="145">
        <v>8000</v>
      </c>
      <c r="I6" s="145">
        <v>0</v>
      </c>
      <c r="J6" s="145">
        <v>0</v>
      </c>
      <c r="K6" s="145">
        <v>34000</v>
      </c>
      <c r="L6" s="145">
        <v>0</v>
      </c>
      <c r="M6" s="145">
        <v>0</v>
      </c>
      <c r="N6" s="145">
        <v>0</v>
      </c>
      <c r="O6" s="149">
        <f>SUM(B6:N6)</f>
        <v>3773434.27</v>
      </c>
      <c r="P6" s="3"/>
    </row>
    <row r="7" spans="1:16" s="2" customFormat="1" ht="17.25" customHeight="1" x14ac:dyDescent="0.2">
      <c r="A7" s="148" t="s">
        <v>14</v>
      </c>
      <c r="B7" s="145">
        <v>0</v>
      </c>
      <c r="C7" s="145">
        <v>0</v>
      </c>
      <c r="D7" s="145">
        <v>0</v>
      </c>
      <c r="E7" s="145">
        <v>0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0</v>
      </c>
      <c r="N7" s="145">
        <v>0</v>
      </c>
      <c r="O7" s="149">
        <f>SUM(B7:N7)</f>
        <v>0</v>
      </c>
      <c r="P7" s="3"/>
    </row>
    <row r="8" spans="1:16" s="2" customFormat="1" ht="17.25" customHeight="1" x14ac:dyDescent="0.2">
      <c r="A8" s="148" t="s">
        <v>15</v>
      </c>
      <c r="B8" s="145">
        <v>0</v>
      </c>
      <c r="C8" s="145">
        <v>0</v>
      </c>
      <c r="D8" s="145">
        <v>1104139</v>
      </c>
      <c r="E8" s="145">
        <v>0</v>
      </c>
      <c r="F8" s="145">
        <v>0</v>
      </c>
      <c r="G8" s="145">
        <v>0</v>
      </c>
      <c r="H8" s="145">
        <v>19800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9">
        <f>SUM(B8:N8)</f>
        <v>1123939</v>
      </c>
      <c r="P8" s="3"/>
    </row>
    <row r="9" spans="1:16" s="2" customFormat="1" ht="17.25" customHeight="1" x14ac:dyDescent="0.2">
      <c r="A9" s="148" t="s">
        <v>16</v>
      </c>
      <c r="B9" s="145">
        <v>0</v>
      </c>
      <c r="C9" s="145">
        <v>60702</v>
      </c>
      <c r="D9" s="145">
        <v>193943</v>
      </c>
      <c r="E9" s="145" t="s">
        <v>33</v>
      </c>
      <c r="F9" s="145">
        <v>15308</v>
      </c>
      <c r="G9" s="145">
        <v>46387</v>
      </c>
      <c r="H9" s="145">
        <v>5965</v>
      </c>
      <c r="I9" s="145">
        <v>1727.47</v>
      </c>
      <c r="J9" s="145">
        <v>90736</v>
      </c>
      <c r="K9" s="145">
        <v>12186.825999999999</v>
      </c>
      <c r="L9" s="145">
        <v>0</v>
      </c>
      <c r="M9" s="145">
        <v>0</v>
      </c>
      <c r="N9" s="145">
        <v>11184</v>
      </c>
      <c r="O9" s="149">
        <f>SUM(B9:N9)</f>
        <v>438139.29599999997</v>
      </c>
      <c r="P9" s="3"/>
    </row>
    <row r="10" spans="1:16" s="2" customFormat="1" ht="17.25" customHeight="1" x14ac:dyDescent="0.2">
      <c r="A10" s="150" t="s">
        <v>17</v>
      </c>
      <c r="B10" s="151">
        <f t="shared" ref="B10:H10" si="0">SUM(B6:B9)</f>
        <v>0</v>
      </c>
      <c r="C10" s="151">
        <f t="shared" si="0"/>
        <v>85702</v>
      </c>
      <c r="D10" s="151">
        <f t="shared" si="0"/>
        <v>4979516.2699999996</v>
      </c>
      <c r="E10" s="151">
        <f t="shared" si="0"/>
        <v>0</v>
      </c>
      <c r="F10" s="151">
        <f t="shared" si="0"/>
        <v>15308</v>
      </c>
      <c r="G10" s="151">
        <f t="shared" si="0"/>
        <v>71387</v>
      </c>
      <c r="H10" s="151">
        <f t="shared" si="0"/>
        <v>33765</v>
      </c>
      <c r="I10" s="151">
        <v>0</v>
      </c>
      <c r="J10" s="151">
        <v>90736</v>
      </c>
      <c r="K10" s="151">
        <f>SUM(K6:K9)</f>
        <v>46186.826000000001</v>
      </c>
      <c r="L10" s="151">
        <v>0</v>
      </c>
      <c r="M10" s="151">
        <v>0</v>
      </c>
      <c r="N10" s="151">
        <v>11184.103999999999</v>
      </c>
      <c r="O10" s="149">
        <f>SUM(O6:O9)</f>
        <v>5335512.5659999996</v>
      </c>
      <c r="P10" s="3"/>
    </row>
    <row r="11" spans="1:16" s="2" customFormat="1" ht="17.25" customHeight="1" x14ac:dyDescent="0.2">
      <c r="A11" s="148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9"/>
      <c r="P11" s="3"/>
    </row>
    <row r="12" spans="1:16" s="2" customFormat="1" ht="17.25" customHeight="1" x14ac:dyDescent="0.2">
      <c r="A12" s="144" t="s">
        <v>18</v>
      </c>
      <c r="B12" s="145"/>
      <c r="C12" s="145"/>
      <c r="D12" s="145"/>
      <c r="E12" s="145"/>
      <c r="F12" s="145"/>
      <c r="G12" s="145"/>
      <c r="H12" s="145"/>
      <c r="I12" s="145">
        <v>0</v>
      </c>
      <c r="J12" s="145"/>
      <c r="K12" s="145"/>
      <c r="L12" s="145"/>
      <c r="M12" s="145"/>
      <c r="N12" s="145"/>
      <c r="O12" s="149"/>
      <c r="P12" s="3"/>
    </row>
    <row r="13" spans="1:16" s="2" customFormat="1" ht="17.25" customHeight="1" x14ac:dyDescent="0.2">
      <c r="A13" s="148" t="s">
        <v>19</v>
      </c>
      <c r="B13" s="145">
        <v>1514989</v>
      </c>
      <c r="C13" s="145">
        <v>18427307</v>
      </c>
      <c r="D13" s="145">
        <v>10435977</v>
      </c>
      <c r="E13" s="145">
        <v>48450</v>
      </c>
      <c r="F13" s="145">
        <v>67387</v>
      </c>
      <c r="G13" s="145">
        <v>773990</v>
      </c>
      <c r="H13" s="145">
        <v>1433540</v>
      </c>
      <c r="I13" s="145">
        <v>64365.693149999999</v>
      </c>
      <c r="J13" s="145">
        <v>2273042</v>
      </c>
      <c r="K13" s="145">
        <v>552362.82900000003</v>
      </c>
      <c r="L13" s="145">
        <v>2971331</v>
      </c>
      <c r="M13" s="145">
        <v>5853271</v>
      </c>
      <c r="N13" s="145">
        <v>346033.79</v>
      </c>
      <c r="O13" s="149">
        <f t="shared" ref="O13:O20" si="1">SUM(B13:N13)</f>
        <v>44762046.312150002</v>
      </c>
      <c r="P13" s="3"/>
    </row>
    <row r="14" spans="1:16" s="2" customFormat="1" ht="17.25" customHeight="1" x14ac:dyDescent="0.2">
      <c r="A14" s="148" t="s">
        <v>20</v>
      </c>
      <c r="B14" s="145">
        <v>0</v>
      </c>
      <c r="C14" s="145">
        <v>13981</v>
      </c>
      <c r="D14" s="145">
        <v>8000</v>
      </c>
      <c r="E14" s="145">
        <v>0</v>
      </c>
      <c r="F14" s="145">
        <v>0</v>
      </c>
      <c r="G14" s="145">
        <v>5340</v>
      </c>
      <c r="H14" s="145">
        <v>0</v>
      </c>
      <c r="I14" s="145">
        <v>0</v>
      </c>
      <c r="J14" s="145">
        <v>0</v>
      </c>
      <c r="K14" s="145">
        <v>0</v>
      </c>
      <c r="L14" s="145">
        <v>618</v>
      </c>
      <c r="M14" s="145">
        <v>34521.936999999998</v>
      </c>
      <c r="N14" s="145">
        <v>475.6</v>
      </c>
      <c r="O14" s="149">
        <f t="shared" si="1"/>
        <v>62936.536999999997</v>
      </c>
      <c r="P14" s="3"/>
    </row>
    <row r="15" spans="1:16" s="2" customFormat="1" ht="17.25" customHeight="1" x14ac:dyDescent="0.2">
      <c r="A15" s="148" t="s">
        <v>21</v>
      </c>
      <c r="B15" s="145">
        <v>3905</v>
      </c>
      <c r="C15" s="145">
        <v>6480</v>
      </c>
      <c r="D15" s="145">
        <v>6957</v>
      </c>
      <c r="E15" s="145">
        <v>1014.5</v>
      </c>
      <c r="F15" s="145">
        <v>117</v>
      </c>
      <c r="G15" s="145">
        <v>4282</v>
      </c>
      <c r="H15" s="145">
        <v>10401</v>
      </c>
      <c r="I15" s="145">
        <v>373.86117999999999</v>
      </c>
      <c r="J15" s="145">
        <v>0</v>
      </c>
      <c r="K15" s="145">
        <v>0</v>
      </c>
      <c r="L15" s="145">
        <v>4851</v>
      </c>
      <c r="M15" s="145">
        <v>36158.167000000001</v>
      </c>
      <c r="N15" s="145">
        <v>-5.6580000000000004</v>
      </c>
      <c r="O15" s="149">
        <f t="shared" si="1"/>
        <v>74533.870179999998</v>
      </c>
      <c r="P15" s="3"/>
    </row>
    <row r="16" spans="1:16" s="2" customFormat="1" ht="17.25" customHeight="1" x14ac:dyDescent="0.2">
      <c r="A16" s="148" t="s">
        <v>22</v>
      </c>
      <c r="B16" s="145">
        <v>0</v>
      </c>
      <c r="C16" s="145">
        <v>15095</v>
      </c>
      <c r="D16" s="145">
        <v>8040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243.39699999999999</v>
      </c>
      <c r="N16" s="145">
        <v>0</v>
      </c>
      <c r="O16" s="149">
        <f t="shared" si="1"/>
        <v>23378.397000000001</v>
      </c>
      <c r="P16" s="3"/>
    </row>
    <row r="17" spans="1:16" s="2" customFormat="1" ht="17.25" customHeight="1" x14ac:dyDescent="0.2">
      <c r="A17" s="148" t="s">
        <v>23</v>
      </c>
      <c r="B17" s="145">
        <v>0</v>
      </c>
      <c r="C17" s="145">
        <v>0</v>
      </c>
      <c r="D17" s="145">
        <v>54684</v>
      </c>
      <c r="E17" s="145">
        <v>496.6</v>
      </c>
      <c r="F17" s="145">
        <v>900</v>
      </c>
      <c r="G17" s="145">
        <v>0</v>
      </c>
      <c r="H17" s="145">
        <v>713</v>
      </c>
      <c r="I17" s="145">
        <v>0</v>
      </c>
      <c r="J17" s="145">
        <v>25494</v>
      </c>
      <c r="K17" s="145">
        <v>0</v>
      </c>
      <c r="L17" s="145">
        <v>0</v>
      </c>
      <c r="M17" s="145">
        <v>0</v>
      </c>
      <c r="N17" s="145">
        <v>5055.8850000000002</v>
      </c>
      <c r="O17" s="149">
        <f t="shared" si="1"/>
        <v>87343.485000000001</v>
      </c>
      <c r="P17" s="3"/>
    </row>
    <row r="18" spans="1:16" s="2" customFormat="1" ht="17.25" customHeight="1" x14ac:dyDescent="0.2">
      <c r="A18" s="148" t="s">
        <v>24</v>
      </c>
      <c r="B18" s="145">
        <v>387</v>
      </c>
      <c r="C18" s="145">
        <v>0</v>
      </c>
      <c r="D18" s="145">
        <v>17564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12665</v>
      </c>
      <c r="K18" s="145">
        <v>0</v>
      </c>
      <c r="L18" s="145">
        <v>0</v>
      </c>
      <c r="M18" s="145">
        <v>0</v>
      </c>
      <c r="N18" s="145">
        <v>0</v>
      </c>
      <c r="O18" s="149">
        <f t="shared" si="1"/>
        <v>30616</v>
      </c>
      <c r="P18" s="3"/>
    </row>
    <row r="19" spans="1:16" s="2" customFormat="1" ht="17.25" customHeight="1" x14ac:dyDescent="0.2">
      <c r="A19" s="148" t="s">
        <v>25</v>
      </c>
      <c r="B19" s="145">
        <v>0</v>
      </c>
      <c r="C19" s="145">
        <v>76019</v>
      </c>
      <c r="D19" s="145">
        <v>13162</v>
      </c>
      <c r="E19" s="145">
        <v>54.5</v>
      </c>
      <c r="F19" s="145">
        <v>0</v>
      </c>
      <c r="G19" s="145">
        <v>4406</v>
      </c>
      <c r="H19" s="145">
        <v>0</v>
      </c>
      <c r="I19" s="145">
        <v>45.37</v>
      </c>
      <c r="J19" s="145">
        <v>4568</v>
      </c>
      <c r="K19" s="145">
        <v>0</v>
      </c>
      <c r="L19" s="145">
        <v>342</v>
      </c>
      <c r="M19" s="145">
        <v>0</v>
      </c>
      <c r="N19" s="145">
        <v>0</v>
      </c>
      <c r="O19" s="149">
        <f t="shared" si="1"/>
        <v>98596.87</v>
      </c>
      <c r="P19" s="3"/>
    </row>
    <row r="20" spans="1:16" s="2" customFormat="1" ht="17.25" customHeight="1" x14ac:dyDescent="0.2">
      <c r="A20" s="148" t="s">
        <v>26</v>
      </c>
      <c r="B20" s="145">
        <v>53252</v>
      </c>
      <c r="C20" s="145">
        <v>102839</v>
      </c>
      <c r="D20" s="145">
        <v>495129</v>
      </c>
      <c r="E20" s="145">
        <v>3052.5</v>
      </c>
      <c r="F20" s="145">
        <v>4879</v>
      </c>
      <c r="G20" s="145">
        <v>11426</v>
      </c>
      <c r="H20" s="145">
        <v>11955</v>
      </c>
      <c r="I20" s="145">
        <v>1060.2234799999999</v>
      </c>
      <c r="J20" s="145">
        <v>35278</v>
      </c>
      <c r="K20" s="145">
        <v>14063.111999999999</v>
      </c>
      <c r="L20" s="145">
        <v>24571</v>
      </c>
      <c r="M20" s="145">
        <v>13702930.798</v>
      </c>
      <c r="N20" s="145">
        <v>11533.612999999999</v>
      </c>
      <c r="O20" s="149">
        <f t="shared" si="1"/>
        <v>14471969.246480001</v>
      </c>
      <c r="P20" s="3"/>
    </row>
    <row r="21" spans="1:16" s="2" customFormat="1" ht="17.25" customHeight="1" x14ac:dyDescent="0.2">
      <c r="A21" s="150" t="s">
        <v>27</v>
      </c>
      <c r="B21" s="151">
        <f>SUM(B13:B20)</f>
        <v>1572533</v>
      </c>
      <c r="C21" s="151">
        <f>SUM(C13:C20)</f>
        <v>18641721</v>
      </c>
      <c r="D21" s="151">
        <f>SUM(D13:D20)</f>
        <v>11039513</v>
      </c>
      <c r="E21" s="151">
        <f>SUM(E13:E20)</f>
        <v>53068.1</v>
      </c>
      <c r="F21" s="151">
        <v>73284</v>
      </c>
      <c r="G21" s="151">
        <f>SUM(G13:G20)</f>
        <v>799444</v>
      </c>
      <c r="H21" s="151">
        <f>SUM(H13:H20)</f>
        <v>1456609</v>
      </c>
      <c r="I21" s="151">
        <v>65845.147809999995</v>
      </c>
      <c r="J21" s="151">
        <v>2351048</v>
      </c>
      <c r="K21" s="151">
        <f>K13+K20</f>
        <v>566425.94099999999</v>
      </c>
      <c r="L21" s="151">
        <f>SUM(L13:L20)</f>
        <v>3001713</v>
      </c>
      <c r="M21" s="151">
        <f>SUM(M13:M20)</f>
        <v>19627125.299000002</v>
      </c>
      <c r="N21" s="151">
        <f>SUM(N13:N20)</f>
        <v>363093.23</v>
      </c>
      <c r="O21" s="151">
        <f>SUM(O13:O20)</f>
        <v>59611420.717810005</v>
      </c>
      <c r="P21" s="3"/>
    </row>
    <row r="22" spans="1:16" s="2" customFormat="1" ht="17.25" customHeight="1" thickBot="1" x14ac:dyDescent="0.25">
      <c r="A22" s="152" t="s">
        <v>28</v>
      </c>
      <c r="B22" s="153">
        <f>B21+B10</f>
        <v>1572533</v>
      </c>
      <c r="C22" s="153">
        <f>C21+C10</f>
        <v>18727423</v>
      </c>
      <c r="D22" s="153">
        <f>D21+D10</f>
        <v>16019029.27</v>
      </c>
      <c r="E22" s="153">
        <f>E21+E10</f>
        <v>53068.1</v>
      </c>
      <c r="F22" s="153">
        <f>F21+F10</f>
        <v>88592</v>
      </c>
      <c r="G22" s="153">
        <f>G10+G21</f>
        <v>870831</v>
      </c>
      <c r="H22" s="153">
        <f>H10+H21</f>
        <v>1490374</v>
      </c>
      <c r="I22" s="153">
        <v>67572.617809999996</v>
      </c>
      <c r="J22" s="153">
        <v>2441784</v>
      </c>
      <c r="K22" s="153">
        <f>K21+K10</f>
        <v>612612.76699999999</v>
      </c>
      <c r="L22" s="153">
        <f>L21+L10</f>
        <v>3001713</v>
      </c>
      <c r="M22" s="153">
        <f>M21+M10</f>
        <v>19627125.299000002</v>
      </c>
      <c r="N22" s="153">
        <f>N21+N10</f>
        <v>374277.33399999997</v>
      </c>
      <c r="O22" s="153">
        <f>O10+O21</f>
        <v>64946933.283810005</v>
      </c>
      <c r="P22" s="3"/>
    </row>
    <row r="23" spans="1:16" s="1" customFormat="1" x14ac:dyDescent="0.2">
      <c r="A23" s="154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155"/>
    </row>
    <row r="24" spans="1:16" s="1" customFormat="1" x14ac:dyDescent="0.2">
      <c r="A24" s="27" t="s">
        <v>73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6" s="1" customFormat="1" x14ac:dyDescent="0.2">
      <c r="A25" s="154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60"/>
    </row>
    <row r="26" spans="1:16" x14ac:dyDescent="0.2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1:16" x14ac:dyDescent="0.2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6" x14ac:dyDescent="0.2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1:16" x14ac:dyDescent="0.2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1:16" x14ac:dyDescent="0.2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1:16" x14ac:dyDescent="0.2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pans="1:16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2:15" x14ac:dyDescent="0.2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2:15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2:15" x14ac:dyDescent="0.2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2:15" x14ac:dyDescent="0.2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2:15" x14ac:dyDescent="0.2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2:15" x14ac:dyDescent="0.2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2:15" x14ac:dyDescent="0.2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2:15" x14ac:dyDescent="0.2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2:15" x14ac:dyDescent="0.2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2:15" x14ac:dyDescent="0.2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2:15" x14ac:dyDescent="0.2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2:15" x14ac:dyDescent="0.2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2:15" x14ac:dyDescent="0.2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2:15" x14ac:dyDescent="0.2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2:15" x14ac:dyDescent="0.2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</sheetData>
  <mergeCells count="2">
    <mergeCell ref="A1:O1"/>
    <mergeCell ref="A2:O2"/>
  </mergeCells>
  <phoneticPr fontId="2" type="noConversion"/>
  <pageMargins left="0.75" right="0.75" top="1" bottom="1" header="0.5" footer="0.5"/>
  <pageSetup paperSize="9"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2.75" x14ac:dyDescent="0.2"/>
  <cols>
    <col min="1" max="1" width="40.28515625" style="12" bestFit="1" customWidth="1"/>
    <col min="2" max="2" width="11" style="12" bestFit="1" customWidth="1"/>
    <col min="3" max="3" width="12.28515625" style="12" bestFit="1" customWidth="1"/>
    <col min="4" max="4" width="9.5703125" style="12" bestFit="1" customWidth="1"/>
    <col min="5" max="5" width="12.85546875" style="12" customWidth="1"/>
    <col min="6" max="8" width="14" style="12" customWidth="1"/>
    <col min="9" max="9" width="12" style="12" customWidth="1"/>
    <col min="10" max="11" width="14" style="12" customWidth="1"/>
    <col min="12" max="12" width="12" style="12" bestFit="1" customWidth="1"/>
    <col min="13" max="13" width="11.5703125" style="12" customWidth="1"/>
    <col min="14" max="14" width="11.7109375" style="12" customWidth="1"/>
    <col min="15" max="15" width="14" style="12" customWidth="1"/>
  </cols>
  <sheetData>
    <row r="1" spans="1:16" s="138" customFormat="1" ht="20.100000000000001" customHeight="1" x14ac:dyDescent="0.25">
      <c r="A1" s="184" t="s">
        <v>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6" s="138" customFormat="1" ht="20.100000000000001" customHeight="1" x14ac:dyDescent="0.25">
      <c r="A2" s="184" t="s">
        <v>64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6" s="1" customFormat="1" x14ac:dyDescent="0.2">
      <c r="A3" s="139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85" t="s">
        <v>41</v>
      </c>
    </row>
    <row r="4" spans="1:16" s="2" customFormat="1" ht="29.25" customHeight="1" x14ac:dyDescent="0.2">
      <c r="A4" s="158"/>
      <c r="B4" s="159" t="s">
        <v>65</v>
      </c>
      <c r="C4" s="159" t="s">
        <v>0</v>
      </c>
      <c r="D4" s="159" t="s">
        <v>1</v>
      </c>
      <c r="E4" s="159" t="s">
        <v>2</v>
      </c>
      <c r="F4" s="159" t="s">
        <v>3</v>
      </c>
      <c r="G4" s="159" t="s">
        <v>4</v>
      </c>
      <c r="H4" s="159" t="s">
        <v>66</v>
      </c>
      <c r="I4" s="159" t="s">
        <v>5</v>
      </c>
      <c r="J4" s="159" t="s">
        <v>6</v>
      </c>
      <c r="K4" s="159" t="s">
        <v>7</v>
      </c>
      <c r="L4" s="159" t="s">
        <v>8</v>
      </c>
      <c r="M4" s="159" t="s">
        <v>9</v>
      </c>
      <c r="N4" s="142" t="s">
        <v>10</v>
      </c>
      <c r="O4" s="143" t="s">
        <v>11</v>
      </c>
    </row>
    <row r="5" spans="1:16" s="2" customFormat="1" ht="17.25" customHeight="1" x14ac:dyDescent="0.2">
      <c r="A5" s="144" t="s">
        <v>12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7"/>
    </row>
    <row r="6" spans="1:16" s="2" customFormat="1" ht="17.25" customHeight="1" x14ac:dyDescent="0.2">
      <c r="A6" s="148" t="s">
        <v>13</v>
      </c>
      <c r="B6" s="145">
        <v>0</v>
      </c>
      <c r="C6" s="145">
        <v>25000</v>
      </c>
      <c r="D6" s="145">
        <v>81434.27</v>
      </c>
      <c r="E6" s="145">
        <v>0</v>
      </c>
      <c r="F6" s="145">
        <v>0</v>
      </c>
      <c r="G6" s="145">
        <v>25000</v>
      </c>
      <c r="H6" s="145">
        <v>8000</v>
      </c>
      <c r="I6" s="145">
        <v>0</v>
      </c>
      <c r="J6" s="145">
        <v>0</v>
      </c>
      <c r="K6" s="145">
        <v>34000</v>
      </c>
      <c r="L6" s="145">
        <v>0</v>
      </c>
      <c r="M6" s="145">
        <v>0</v>
      </c>
      <c r="N6" s="145">
        <v>0</v>
      </c>
      <c r="O6" s="149">
        <v>173434.27</v>
      </c>
      <c r="P6" s="3"/>
    </row>
    <row r="7" spans="1:16" s="2" customFormat="1" ht="17.25" customHeight="1" x14ac:dyDescent="0.2">
      <c r="A7" s="148" t="s">
        <v>14</v>
      </c>
      <c r="B7" s="145">
        <v>0</v>
      </c>
      <c r="C7" s="145">
        <v>0</v>
      </c>
      <c r="D7" s="145">
        <v>0</v>
      </c>
      <c r="E7" s="145">
        <v>0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0</v>
      </c>
      <c r="N7" s="145">
        <v>0</v>
      </c>
      <c r="O7" s="149">
        <v>0</v>
      </c>
      <c r="P7" s="3"/>
    </row>
    <row r="8" spans="1:16" s="2" customFormat="1" ht="17.25" customHeight="1" x14ac:dyDescent="0.2">
      <c r="A8" s="148" t="s">
        <v>15</v>
      </c>
      <c r="B8" s="145">
        <v>0</v>
      </c>
      <c r="C8" s="145">
        <v>0</v>
      </c>
      <c r="D8" s="145">
        <v>975132.48899999994</v>
      </c>
      <c r="E8" s="145">
        <v>0</v>
      </c>
      <c r="F8" s="145">
        <v>0</v>
      </c>
      <c r="G8" s="145">
        <v>0</v>
      </c>
      <c r="H8" s="145">
        <v>28795.276999999998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9">
        <v>1003927.7659999999</v>
      </c>
      <c r="P8" s="3"/>
    </row>
    <row r="9" spans="1:16" s="2" customFormat="1" ht="17.25" customHeight="1" x14ac:dyDescent="0.2">
      <c r="A9" s="148" t="s">
        <v>16</v>
      </c>
      <c r="B9" s="145">
        <v>0</v>
      </c>
      <c r="C9" s="145">
        <v>103205.7</v>
      </c>
      <c r="D9" s="145">
        <v>125626.092</v>
      </c>
      <c r="E9" s="145">
        <v>0</v>
      </c>
      <c r="F9" s="145">
        <v>15412.052</v>
      </c>
      <c r="G9" s="145">
        <v>46386.324000000001</v>
      </c>
      <c r="H9" s="145">
        <v>-7537.0879999999997</v>
      </c>
      <c r="I9" s="145">
        <v>474.96</v>
      </c>
      <c r="J9" s="145">
        <v>127384.88</v>
      </c>
      <c r="K9" s="145">
        <v>-18645.267</v>
      </c>
      <c r="L9" s="145">
        <v>0</v>
      </c>
      <c r="M9" s="145">
        <v>0</v>
      </c>
      <c r="N9" s="145">
        <v>25446.175999999999</v>
      </c>
      <c r="O9" s="149">
        <v>417753.82900000003</v>
      </c>
      <c r="P9" s="3"/>
    </row>
    <row r="10" spans="1:16" s="2" customFormat="1" ht="17.25" customHeight="1" x14ac:dyDescent="0.2">
      <c r="A10" s="150" t="s">
        <v>17</v>
      </c>
      <c r="B10" s="151">
        <v>0</v>
      </c>
      <c r="C10" s="151">
        <v>128205.7</v>
      </c>
      <c r="D10" s="151">
        <v>1182192.8509999998</v>
      </c>
      <c r="E10" s="151">
        <v>0</v>
      </c>
      <c r="F10" s="151">
        <v>15412.052</v>
      </c>
      <c r="G10" s="151">
        <v>71386.323999999993</v>
      </c>
      <c r="H10" s="151">
        <v>29258.189000000002</v>
      </c>
      <c r="I10" s="151">
        <v>474.96</v>
      </c>
      <c r="J10" s="151">
        <v>127384.88</v>
      </c>
      <c r="K10" s="151">
        <v>15354.733</v>
      </c>
      <c r="L10" s="151">
        <v>0</v>
      </c>
      <c r="M10" s="151">
        <v>0</v>
      </c>
      <c r="N10" s="151">
        <v>25446.175999999999</v>
      </c>
      <c r="O10" s="160">
        <v>1595115.8649999998</v>
      </c>
      <c r="P10" s="3"/>
    </row>
    <row r="11" spans="1:16" s="2" customFormat="1" ht="17.25" customHeight="1" x14ac:dyDescent="0.2">
      <c r="A11" s="148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9"/>
      <c r="P11" s="3"/>
    </row>
    <row r="12" spans="1:16" s="2" customFormat="1" ht="17.25" customHeight="1" x14ac:dyDescent="0.2">
      <c r="A12" s="144" t="s">
        <v>18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9"/>
      <c r="P12" s="3"/>
    </row>
    <row r="13" spans="1:16" s="2" customFormat="1" ht="17.25" customHeight="1" x14ac:dyDescent="0.2">
      <c r="A13" s="148" t="s">
        <v>19</v>
      </c>
      <c r="B13" s="145">
        <v>1376688</v>
      </c>
      <c r="C13" s="145">
        <v>15642586.161</v>
      </c>
      <c r="D13" s="145">
        <v>8389312.9780000001</v>
      </c>
      <c r="E13" s="145">
        <v>59854.976000000002</v>
      </c>
      <c r="F13" s="145">
        <v>67095.198000000004</v>
      </c>
      <c r="G13" s="145">
        <v>686295.08600000001</v>
      </c>
      <c r="H13" s="145">
        <v>1189344.6569999999</v>
      </c>
      <c r="I13" s="145">
        <v>59258.131999999998</v>
      </c>
      <c r="J13" s="145">
        <v>2106474.4550000001</v>
      </c>
      <c r="K13" s="145">
        <v>479059.93199999997</v>
      </c>
      <c r="L13" s="145">
        <v>2412918.0109999999</v>
      </c>
      <c r="M13" s="145">
        <v>5498394.71</v>
      </c>
      <c r="N13" s="145">
        <v>320686.77500000002</v>
      </c>
      <c r="O13" s="149">
        <v>38287969.070999995</v>
      </c>
      <c r="P13" s="3"/>
    </row>
    <row r="14" spans="1:16" s="2" customFormat="1" ht="17.25" customHeight="1" x14ac:dyDescent="0.2">
      <c r="A14" s="148" t="s">
        <v>20</v>
      </c>
      <c r="B14" s="145">
        <v>0</v>
      </c>
      <c r="C14" s="145">
        <v>21285.615000000002</v>
      </c>
      <c r="D14" s="145">
        <v>9258.6910000000007</v>
      </c>
      <c r="E14" s="145">
        <v>0</v>
      </c>
      <c r="F14" s="145">
        <v>0</v>
      </c>
      <c r="G14" s="145">
        <v>11812.088</v>
      </c>
      <c r="H14" s="145">
        <v>0</v>
      </c>
      <c r="I14" s="145">
        <v>0</v>
      </c>
      <c r="J14" s="145">
        <v>0</v>
      </c>
      <c r="K14" s="145">
        <v>0</v>
      </c>
      <c r="L14" s="145">
        <v>617.58799999999997</v>
      </c>
      <c r="M14" s="145">
        <v>32767.600999999999</v>
      </c>
      <c r="N14" s="145">
        <v>272.24</v>
      </c>
      <c r="O14" s="149">
        <v>76013.823000000004</v>
      </c>
      <c r="P14" s="3"/>
    </row>
    <row r="15" spans="1:16" s="2" customFormat="1" ht="17.25" customHeight="1" x14ac:dyDescent="0.2">
      <c r="A15" s="148" t="s">
        <v>21</v>
      </c>
      <c r="B15" s="145">
        <v>9060</v>
      </c>
      <c r="C15" s="145">
        <v>4119.5410000000002</v>
      </c>
      <c r="D15" s="145">
        <v>623.06299999999999</v>
      </c>
      <c r="E15" s="145">
        <v>1648.2349999999999</v>
      </c>
      <c r="F15" s="145">
        <v>163.29400000000001</v>
      </c>
      <c r="G15" s="145">
        <v>3215.0360000000001</v>
      </c>
      <c r="H15" s="145">
        <v>10993.898999999999</v>
      </c>
      <c r="I15" s="145">
        <v>495.642</v>
      </c>
      <c r="J15" s="145">
        <v>0</v>
      </c>
      <c r="K15" s="145">
        <v>0</v>
      </c>
      <c r="L15" s="145">
        <v>3918.6179999999999</v>
      </c>
      <c r="M15" s="145">
        <v>32278.291000000001</v>
      </c>
      <c r="N15" s="145">
        <v>20.477</v>
      </c>
      <c r="O15" s="149">
        <v>66536.096000000005</v>
      </c>
      <c r="P15" s="3"/>
    </row>
    <row r="16" spans="1:16" s="2" customFormat="1" ht="17.25" customHeight="1" x14ac:dyDescent="0.2">
      <c r="A16" s="148" t="s">
        <v>22</v>
      </c>
      <c r="B16" s="145">
        <v>0</v>
      </c>
      <c r="C16" s="145">
        <v>16207.383</v>
      </c>
      <c r="D16" s="145">
        <v>15187.915000000001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9">
        <v>31395.298000000003</v>
      </c>
      <c r="P16" s="3"/>
    </row>
    <row r="17" spans="1:16" s="2" customFormat="1" ht="17.25" customHeight="1" x14ac:dyDescent="0.2">
      <c r="A17" s="148" t="s">
        <v>23</v>
      </c>
      <c r="B17" s="145">
        <v>0</v>
      </c>
      <c r="C17" s="145">
        <v>0</v>
      </c>
      <c r="D17" s="145">
        <v>157003.48699999999</v>
      </c>
      <c r="E17" s="145">
        <v>642.09100000000001</v>
      </c>
      <c r="F17" s="145">
        <v>0</v>
      </c>
      <c r="G17" s="145">
        <v>0</v>
      </c>
      <c r="H17" s="145">
        <v>0</v>
      </c>
      <c r="I17" s="145">
        <v>0</v>
      </c>
      <c r="J17" s="145">
        <v>23853.651999999998</v>
      </c>
      <c r="K17" s="145">
        <v>0</v>
      </c>
      <c r="L17" s="145">
        <v>0</v>
      </c>
      <c r="M17" s="145">
        <v>0</v>
      </c>
      <c r="N17" s="145">
        <v>3305.5050000000001</v>
      </c>
      <c r="O17" s="149">
        <v>184804.73499999999</v>
      </c>
      <c r="P17" s="3"/>
    </row>
    <row r="18" spans="1:16" s="2" customFormat="1" ht="17.25" customHeight="1" x14ac:dyDescent="0.2">
      <c r="A18" s="148" t="s">
        <v>24</v>
      </c>
      <c r="B18" s="145">
        <v>0</v>
      </c>
      <c r="C18" s="145">
        <v>0</v>
      </c>
      <c r="D18" s="145">
        <v>19957.928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10123.212</v>
      </c>
      <c r="K18" s="145">
        <v>0</v>
      </c>
      <c r="L18" s="145">
        <v>0</v>
      </c>
      <c r="M18" s="145">
        <v>0</v>
      </c>
      <c r="N18" s="145">
        <v>0</v>
      </c>
      <c r="O18" s="149">
        <v>30081.14</v>
      </c>
      <c r="P18" s="3"/>
    </row>
    <row r="19" spans="1:16" s="2" customFormat="1" ht="17.25" customHeight="1" x14ac:dyDescent="0.2">
      <c r="A19" s="148" t="s">
        <v>25</v>
      </c>
      <c r="B19" s="145">
        <v>0</v>
      </c>
      <c r="C19" s="145">
        <v>69005.630999999994</v>
      </c>
      <c r="D19" s="145">
        <v>76325</v>
      </c>
      <c r="E19" s="145">
        <v>71.754999999999995</v>
      </c>
      <c r="F19" s="145">
        <v>0</v>
      </c>
      <c r="G19" s="145">
        <v>3080</v>
      </c>
      <c r="H19" s="145">
        <v>0</v>
      </c>
      <c r="I19" s="145">
        <v>22.902999999999999</v>
      </c>
      <c r="J19" s="145">
        <v>4223.4679999999998</v>
      </c>
      <c r="K19" s="145">
        <v>0</v>
      </c>
      <c r="L19" s="145">
        <v>199.40700000000001</v>
      </c>
      <c r="M19" s="145">
        <v>0</v>
      </c>
      <c r="N19" s="145">
        <v>785.3</v>
      </c>
      <c r="O19" s="149">
        <v>153713.46399999998</v>
      </c>
      <c r="P19" s="3"/>
    </row>
    <row r="20" spans="1:16" s="2" customFormat="1" ht="17.25" customHeight="1" x14ac:dyDescent="0.2">
      <c r="A20" s="148" t="s">
        <v>26</v>
      </c>
      <c r="B20" s="145">
        <v>33668</v>
      </c>
      <c r="C20" s="145">
        <v>88348.865000000005</v>
      </c>
      <c r="D20" s="145">
        <v>246488.45199999999</v>
      </c>
      <c r="E20" s="145">
        <v>2216.2330000000002</v>
      </c>
      <c r="F20" s="145">
        <v>3962.93</v>
      </c>
      <c r="G20" s="145">
        <v>10743.079</v>
      </c>
      <c r="H20" s="145">
        <v>16762.725999999999</v>
      </c>
      <c r="I20" s="145">
        <v>1438.2629999999999</v>
      </c>
      <c r="J20" s="145">
        <v>49678.116000000002</v>
      </c>
      <c r="K20" s="145">
        <v>15793.772000000001</v>
      </c>
      <c r="L20" s="145">
        <v>22304.432000000001</v>
      </c>
      <c r="M20" s="145">
        <v>13725810.518999999</v>
      </c>
      <c r="N20" s="145">
        <v>13316.851000000001</v>
      </c>
      <c r="O20" s="149">
        <v>14230532.238</v>
      </c>
      <c r="P20" s="3"/>
    </row>
    <row r="21" spans="1:16" s="2" customFormat="1" ht="17.25" customHeight="1" x14ac:dyDescent="0.2">
      <c r="A21" s="150" t="s">
        <v>27</v>
      </c>
      <c r="B21" s="151">
        <v>1419416</v>
      </c>
      <c r="C21" s="151">
        <v>15841553.195999999</v>
      </c>
      <c r="D21" s="151">
        <v>8914157.5139999967</v>
      </c>
      <c r="E21" s="151">
        <v>64433.29</v>
      </c>
      <c r="F21" s="151">
        <v>71221.421999999991</v>
      </c>
      <c r="G21" s="151">
        <v>715145.28899999999</v>
      </c>
      <c r="H21" s="151">
        <v>1217101.2819999999</v>
      </c>
      <c r="I21" s="151">
        <v>61214.94</v>
      </c>
      <c r="J21" s="151">
        <v>2194352.9029999995</v>
      </c>
      <c r="K21" s="151">
        <v>494853.70399999997</v>
      </c>
      <c r="L21" s="151">
        <v>2439958.0559999999</v>
      </c>
      <c r="M21" s="151">
        <v>19289251.120999999</v>
      </c>
      <c r="N21" s="151">
        <v>338387.14800000004</v>
      </c>
      <c r="O21" s="160">
        <v>53061045.864999995</v>
      </c>
      <c r="P21" s="3"/>
    </row>
    <row r="22" spans="1:16" s="2" customFormat="1" ht="17.25" customHeight="1" thickBot="1" x14ac:dyDescent="0.25">
      <c r="A22" s="152" t="s">
        <v>28</v>
      </c>
      <c r="B22" s="153">
        <v>1419416</v>
      </c>
      <c r="C22" s="153">
        <v>15969758.895999998</v>
      </c>
      <c r="D22" s="153">
        <v>10096350.364999996</v>
      </c>
      <c r="E22" s="153">
        <v>64433.29</v>
      </c>
      <c r="F22" s="153">
        <v>86633.473999999987</v>
      </c>
      <c r="G22" s="153">
        <v>786531.61300000001</v>
      </c>
      <c r="H22" s="153">
        <v>1246359.4709999999</v>
      </c>
      <c r="I22" s="153">
        <v>61689.9</v>
      </c>
      <c r="J22" s="153">
        <v>2321737.7829999994</v>
      </c>
      <c r="K22" s="153">
        <v>510208.43699999998</v>
      </c>
      <c r="L22" s="153">
        <v>2439958.0559999999</v>
      </c>
      <c r="M22" s="153">
        <v>19289251.120999999</v>
      </c>
      <c r="N22" s="153">
        <v>363833.32400000002</v>
      </c>
      <c r="O22" s="153">
        <v>54656161.729999997</v>
      </c>
      <c r="P22" s="3"/>
    </row>
    <row r="23" spans="1:16" s="1" customFormat="1" x14ac:dyDescent="0.2">
      <c r="A23" s="154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155"/>
    </row>
    <row r="24" spans="1:16" s="1" customFormat="1" x14ac:dyDescent="0.2">
      <c r="A24" s="27" t="s">
        <v>73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6" x14ac:dyDescent="0.2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6" x14ac:dyDescent="0.2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1:16" x14ac:dyDescent="0.2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6" x14ac:dyDescent="0.2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1:16" x14ac:dyDescent="0.2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1:16" x14ac:dyDescent="0.2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1:16" x14ac:dyDescent="0.2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pans="1:16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2:15" x14ac:dyDescent="0.2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2:15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2:15" x14ac:dyDescent="0.2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2:15" x14ac:dyDescent="0.2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2:15" x14ac:dyDescent="0.2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2:15" x14ac:dyDescent="0.2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2:15" x14ac:dyDescent="0.2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2:15" x14ac:dyDescent="0.2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2:15" x14ac:dyDescent="0.2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2:15" x14ac:dyDescent="0.2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2:15" x14ac:dyDescent="0.2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2:15" x14ac:dyDescent="0.2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2:15" x14ac:dyDescent="0.2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2:15" x14ac:dyDescent="0.2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2:15" x14ac:dyDescent="0.2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</sheetData>
  <mergeCells count="2">
    <mergeCell ref="A1:O1"/>
    <mergeCell ref="A2:O2"/>
  </mergeCells>
  <printOptions horizontalCentered="1"/>
  <pageMargins left="0" right="0" top="0" bottom="0.5" header="0.25" footer="0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E12" sqref="E12"/>
    </sheetView>
  </sheetViews>
  <sheetFormatPr defaultRowHeight="12.75" x14ac:dyDescent="0.2"/>
  <cols>
    <col min="1" max="1" width="52.28515625" style="12" bestFit="1" customWidth="1"/>
    <col min="2" max="7" width="13.7109375" style="12" customWidth="1"/>
    <col min="8" max="8" width="21.85546875" style="12" customWidth="1"/>
    <col min="9" max="12" width="13.7109375" style="12" customWidth="1"/>
  </cols>
  <sheetData>
    <row r="1" spans="1:12" s="2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28" customFormat="1" ht="20.100000000000001" customHeight="1" x14ac:dyDescent="0.25">
      <c r="A2" s="179" t="s">
        <v>85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5" customHeight="1" x14ac:dyDescent="0.2">
      <c r="A3" s="180" t="s">
        <v>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s="11" customFormat="1" ht="51.75" customHeight="1" x14ac:dyDescent="0.2">
      <c r="A4" s="13"/>
      <c r="B4" s="161" t="s">
        <v>81</v>
      </c>
      <c r="C4" s="161" t="s">
        <v>52</v>
      </c>
      <c r="D4" s="161" t="s">
        <v>74</v>
      </c>
      <c r="E4" s="161" t="s">
        <v>53</v>
      </c>
      <c r="F4" s="161" t="s">
        <v>75</v>
      </c>
      <c r="G4" s="161" t="s">
        <v>6</v>
      </c>
      <c r="H4" s="172" t="s">
        <v>83</v>
      </c>
      <c r="I4" s="161" t="s">
        <v>76</v>
      </c>
      <c r="J4" s="161" t="s">
        <v>57</v>
      </c>
      <c r="K4" s="161" t="s">
        <v>71</v>
      </c>
      <c r="L4" s="161" t="s">
        <v>11</v>
      </c>
    </row>
    <row r="5" spans="1:12" ht="19.5" customHeight="1" x14ac:dyDescent="0.2">
      <c r="A5" s="14" t="s">
        <v>12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>
        <f>SUM(B5:K5)</f>
        <v>0</v>
      </c>
    </row>
    <row r="6" spans="1:12" ht="17.25" customHeight="1" x14ac:dyDescent="0.2">
      <c r="A6" s="16" t="s">
        <v>13</v>
      </c>
      <c r="B6" s="171">
        <v>5949000</v>
      </c>
      <c r="C6" s="171">
        <v>324530</v>
      </c>
      <c r="D6" s="171">
        <v>0</v>
      </c>
      <c r="E6" s="171">
        <v>25000</v>
      </c>
      <c r="F6" s="171">
        <v>0</v>
      </c>
      <c r="G6" s="171">
        <v>0</v>
      </c>
      <c r="H6" s="171">
        <v>340227.19699999999</v>
      </c>
      <c r="I6" s="171">
        <v>15000</v>
      </c>
      <c r="J6" s="171">
        <v>25000</v>
      </c>
      <c r="K6" s="173">
        <v>26322.1</v>
      </c>
      <c r="L6" s="171">
        <f t="shared" ref="L6:L10" si="0">SUM(B6:K6)</f>
        <v>6705079.2969999993</v>
      </c>
    </row>
    <row r="7" spans="1:12" ht="17.25" customHeight="1" x14ac:dyDescent="0.2">
      <c r="A7" s="16" t="s">
        <v>14</v>
      </c>
      <c r="B7" s="171">
        <v>0</v>
      </c>
      <c r="C7" s="171">
        <v>0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45000</v>
      </c>
      <c r="K7" s="173">
        <v>0</v>
      </c>
      <c r="L7" s="171">
        <f t="shared" si="0"/>
        <v>45000</v>
      </c>
    </row>
    <row r="8" spans="1:12" ht="17.25" customHeight="1" x14ac:dyDescent="0.2">
      <c r="A8" s="16" t="s">
        <v>15</v>
      </c>
      <c r="B8" s="171">
        <v>-4230402.2910000002</v>
      </c>
      <c r="C8" s="171">
        <v>0</v>
      </c>
      <c r="D8" s="171">
        <v>0</v>
      </c>
      <c r="E8" s="171">
        <v>1290909.145</v>
      </c>
      <c r="F8" s="171">
        <v>0</v>
      </c>
      <c r="G8" s="171">
        <v>0</v>
      </c>
      <c r="H8" s="171">
        <v>-178131.535</v>
      </c>
      <c r="I8" s="171">
        <v>0</v>
      </c>
      <c r="J8" s="171">
        <v>844332.65099999995</v>
      </c>
      <c r="K8" s="173">
        <v>1268591.128</v>
      </c>
      <c r="L8" s="171">
        <f t="shared" si="0"/>
        <v>-1004700.9020000002</v>
      </c>
    </row>
    <row r="9" spans="1:12" ht="17.25" customHeight="1" x14ac:dyDescent="0.2">
      <c r="A9" s="17" t="s">
        <v>16</v>
      </c>
      <c r="B9" s="171">
        <v>38436.856</v>
      </c>
      <c r="C9" s="171">
        <v>46102.529000000002</v>
      </c>
      <c r="D9" s="171">
        <v>20906.576000000001</v>
      </c>
      <c r="E9" s="171">
        <v>128294.61599999999</v>
      </c>
      <c r="F9" s="171">
        <v>1862.02</v>
      </c>
      <c r="G9" s="171">
        <v>114917.69100000001</v>
      </c>
      <c r="H9" s="171">
        <v>18339.457999999999</v>
      </c>
      <c r="I9" s="171">
        <v>0</v>
      </c>
      <c r="J9" s="171">
        <v>5589605.9639999997</v>
      </c>
      <c r="K9" s="173">
        <v>529642.76699999999</v>
      </c>
      <c r="L9" s="171">
        <f t="shared" si="0"/>
        <v>6488108.477</v>
      </c>
    </row>
    <row r="10" spans="1:12" ht="17.25" customHeight="1" x14ac:dyDescent="0.2">
      <c r="A10" s="18" t="s">
        <v>17</v>
      </c>
      <c r="B10" s="19">
        <f t="shared" ref="B10:K10" si="1">SUM(B6:B9)</f>
        <v>1757034.5649999997</v>
      </c>
      <c r="C10" s="19">
        <f t="shared" si="1"/>
        <v>370632.52899999998</v>
      </c>
      <c r="D10" s="19">
        <f t="shared" si="1"/>
        <v>20906.576000000001</v>
      </c>
      <c r="E10" s="19">
        <f t="shared" si="1"/>
        <v>1444203.7609999999</v>
      </c>
      <c r="F10" s="19">
        <f t="shared" si="1"/>
        <v>1862.02</v>
      </c>
      <c r="G10" s="19">
        <f t="shared" si="1"/>
        <v>114917.69100000001</v>
      </c>
      <c r="H10" s="19">
        <f t="shared" si="1"/>
        <v>180435.12</v>
      </c>
      <c r="I10" s="19">
        <f t="shared" si="1"/>
        <v>15000</v>
      </c>
      <c r="J10" s="19">
        <f t="shared" si="1"/>
        <v>6503938.6149999993</v>
      </c>
      <c r="K10" s="19">
        <f t="shared" si="1"/>
        <v>1824555.9950000001</v>
      </c>
      <c r="L10" s="19">
        <f t="shared" si="0"/>
        <v>12233486.871999998</v>
      </c>
    </row>
    <row r="11" spans="1:12" ht="17.25" customHeight="1" x14ac:dyDescent="0.2">
      <c r="A11" s="165" t="s">
        <v>18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>
        <f>SUM(C11:K11)</f>
        <v>0</v>
      </c>
    </row>
    <row r="12" spans="1:12" ht="17.25" customHeight="1" x14ac:dyDescent="0.2">
      <c r="A12" s="166" t="s">
        <v>19</v>
      </c>
      <c r="B12" s="171">
        <v>7885775.375</v>
      </c>
      <c r="C12" s="171">
        <v>923713.549</v>
      </c>
      <c r="D12" s="171">
        <v>33142.084000000003</v>
      </c>
      <c r="E12" s="171">
        <v>10200015.114</v>
      </c>
      <c r="F12" s="171">
        <v>31115.263999999999</v>
      </c>
      <c r="G12" s="171">
        <v>4334516.7350000003</v>
      </c>
      <c r="H12" s="171">
        <v>656054.28700000001</v>
      </c>
      <c r="I12" s="171">
        <v>34790.023999999998</v>
      </c>
      <c r="J12" s="171">
        <v>12965036.889</v>
      </c>
      <c r="K12" s="173">
        <v>52790702.869000003</v>
      </c>
      <c r="L12" s="171">
        <f>SUM(B12:K12)</f>
        <v>89854862.189999998</v>
      </c>
    </row>
    <row r="13" spans="1:12" ht="17.25" customHeight="1" x14ac:dyDescent="0.2">
      <c r="A13" s="166" t="s">
        <v>20</v>
      </c>
      <c r="B13" s="171">
        <v>264832.696</v>
      </c>
      <c r="C13" s="171">
        <v>24223.917000000001</v>
      </c>
      <c r="D13" s="171">
        <v>0</v>
      </c>
      <c r="E13" s="171">
        <v>0</v>
      </c>
      <c r="F13" s="171">
        <v>0</v>
      </c>
      <c r="G13" s="171">
        <v>0</v>
      </c>
      <c r="H13" s="171">
        <v>9797</v>
      </c>
      <c r="I13" s="171">
        <v>0</v>
      </c>
      <c r="J13" s="171">
        <v>194512.302</v>
      </c>
      <c r="K13" s="173">
        <v>296975.14199999999</v>
      </c>
      <c r="L13" s="171">
        <f t="shared" ref="L13:L19" si="2">SUM(B13:K13)</f>
        <v>790341.05700000003</v>
      </c>
    </row>
    <row r="14" spans="1:12" ht="17.25" customHeight="1" x14ac:dyDescent="0.2">
      <c r="A14" s="166" t="s">
        <v>58</v>
      </c>
      <c r="B14" s="171">
        <v>4957.1360000000004</v>
      </c>
      <c r="C14" s="171">
        <v>10506.98</v>
      </c>
      <c r="D14" s="171">
        <v>47.527000000000001</v>
      </c>
      <c r="E14" s="171">
        <v>21252.995999999999</v>
      </c>
      <c r="F14" s="171">
        <v>0</v>
      </c>
      <c r="G14" s="171">
        <v>0</v>
      </c>
      <c r="H14" s="171">
        <v>13595.451999999999</v>
      </c>
      <c r="I14" s="171">
        <v>987.63400000000001</v>
      </c>
      <c r="J14" s="171">
        <v>202857.49100000001</v>
      </c>
      <c r="K14" s="173">
        <v>0</v>
      </c>
      <c r="L14" s="171">
        <f t="shared" si="2"/>
        <v>254205.21600000001</v>
      </c>
    </row>
    <row r="15" spans="1:12" ht="17.25" customHeight="1" x14ac:dyDescent="0.2">
      <c r="A15" s="166" t="s">
        <v>59</v>
      </c>
      <c r="B15" s="171">
        <v>2020.2</v>
      </c>
      <c r="C15" s="171">
        <v>0</v>
      </c>
      <c r="D15" s="171">
        <v>0</v>
      </c>
      <c r="E15" s="171">
        <v>0</v>
      </c>
      <c r="F15" s="171">
        <v>1240.9000000000001</v>
      </c>
      <c r="G15" s="171">
        <v>0</v>
      </c>
      <c r="H15" s="171">
        <v>0</v>
      </c>
      <c r="I15" s="171">
        <v>0</v>
      </c>
      <c r="J15" s="171">
        <v>190.672</v>
      </c>
      <c r="K15" s="173">
        <v>260021.37299999999</v>
      </c>
      <c r="L15" s="171">
        <f t="shared" si="2"/>
        <v>263473.14500000002</v>
      </c>
    </row>
    <row r="16" spans="1:12" ht="17.25" customHeight="1" x14ac:dyDescent="0.2">
      <c r="A16" s="166" t="s">
        <v>60</v>
      </c>
      <c r="B16" s="171">
        <v>0</v>
      </c>
      <c r="C16" s="171">
        <v>0</v>
      </c>
      <c r="D16" s="171">
        <v>0</v>
      </c>
      <c r="E16" s="171">
        <v>0</v>
      </c>
      <c r="F16" s="171">
        <v>0</v>
      </c>
      <c r="G16" s="171">
        <v>29385.204000000002</v>
      </c>
      <c r="H16" s="171">
        <v>0</v>
      </c>
      <c r="I16" s="171">
        <v>1834.973</v>
      </c>
      <c r="J16" s="171">
        <v>0</v>
      </c>
      <c r="K16" s="173">
        <v>0</v>
      </c>
      <c r="L16" s="171">
        <f t="shared" si="2"/>
        <v>31220.177000000003</v>
      </c>
    </row>
    <row r="17" spans="1:12" ht="17.25" customHeight="1" x14ac:dyDescent="0.2">
      <c r="A17" s="166" t="s">
        <v>24</v>
      </c>
      <c r="B17" s="171">
        <v>0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143309.49299999999</v>
      </c>
      <c r="K17" s="173">
        <v>0</v>
      </c>
      <c r="L17" s="171">
        <f t="shared" si="2"/>
        <v>143309.49299999999</v>
      </c>
    </row>
    <row r="18" spans="1:12" ht="17.25" customHeight="1" x14ac:dyDescent="0.2">
      <c r="A18" s="166" t="s">
        <v>61</v>
      </c>
      <c r="B18" s="171">
        <v>41159</v>
      </c>
      <c r="C18" s="171">
        <v>10997</v>
      </c>
      <c r="D18" s="171">
        <v>0</v>
      </c>
      <c r="E18" s="171">
        <v>0</v>
      </c>
      <c r="F18" s="171">
        <v>264.75</v>
      </c>
      <c r="G18" s="171">
        <v>0</v>
      </c>
      <c r="H18" s="171">
        <v>0</v>
      </c>
      <c r="I18" s="171">
        <v>107.61499999999999</v>
      </c>
      <c r="J18" s="171">
        <v>689735.17599999998</v>
      </c>
      <c r="K18" s="173">
        <v>162690.71799999999</v>
      </c>
      <c r="L18" s="171">
        <f t="shared" si="2"/>
        <v>904954.25899999996</v>
      </c>
    </row>
    <row r="19" spans="1:12" ht="17.25" customHeight="1" x14ac:dyDescent="0.2">
      <c r="A19" s="17" t="s">
        <v>26</v>
      </c>
      <c r="B19" s="171">
        <v>174575.307</v>
      </c>
      <c r="C19" s="171">
        <v>61946.945</v>
      </c>
      <c r="D19" s="171">
        <v>1280.306</v>
      </c>
      <c r="E19" s="171">
        <v>233003.913</v>
      </c>
      <c r="F19" s="171">
        <v>442.25</v>
      </c>
      <c r="G19" s="171">
        <v>106621.394</v>
      </c>
      <c r="H19" s="171">
        <v>45255.290999999997</v>
      </c>
      <c r="I19" s="171">
        <v>2461.2829999999999</v>
      </c>
      <c r="J19" s="171">
        <v>253387.486</v>
      </c>
      <c r="K19" s="173">
        <v>838272.71900000004</v>
      </c>
      <c r="L19" s="171">
        <f t="shared" si="2"/>
        <v>1717246.8940000001</v>
      </c>
    </row>
    <row r="20" spans="1:12" ht="17.25" customHeight="1" x14ac:dyDescent="0.2">
      <c r="A20" s="18" t="s">
        <v>27</v>
      </c>
      <c r="B20" s="19">
        <f t="shared" ref="B20:K20" si="3">SUM(B12:B19)</f>
        <v>8373319.7140000006</v>
      </c>
      <c r="C20" s="19">
        <f t="shared" si="3"/>
        <v>1031388.3909999999</v>
      </c>
      <c r="D20" s="19">
        <f>SUM(D12:D19)</f>
        <v>34469.917000000001</v>
      </c>
      <c r="E20" s="19">
        <f t="shared" si="3"/>
        <v>10454272.023</v>
      </c>
      <c r="F20" s="19">
        <f>SUM(F12:F19)</f>
        <v>33063.164000000004</v>
      </c>
      <c r="G20" s="19">
        <f t="shared" si="3"/>
        <v>4470523.3330000006</v>
      </c>
      <c r="H20" s="19">
        <f t="shared" si="3"/>
        <v>724702.03</v>
      </c>
      <c r="I20" s="19">
        <f t="shared" si="3"/>
        <v>40181.528999999995</v>
      </c>
      <c r="J20" s="19">
        <f t="shared" si="3"/>
        <v>14449029.509000001</v>
      </c>
      <c r="K20" s="19">
        <f t="shared" si="3"/>
        <v>54348662.821000002</v>
      </c>
      <c r="L20" s="19">
        <f>SUM(L12:L19)</f>
        <v>93959612.430999994</v>
      </c>
    </row>
    <row r="21" spans="1:12" ht="17.25" customHeight="1" x14ac:dyDescent="0.2">
      <c r="A21" s="22" t="s">
        <v>28</v>
      </c>
      <c r="B21" s="19">
        <f t="shared" ref="B21:K21" si="4">SUM(B20,B10)</f>
        <v>10130354.279000001</v>
      </c>
      <c r="C21" s="19">
        <f t="shared" si="4"/>
        <v>1402020.92</v>
      </c>
      <c r="D21" s="19">
        <f t="shared" si="4"/>
        <v>55376.493000000002</v>
      </c>
      <c r="E21" s="19">
        <f t="shared" si="4"/>
        <v>11898475.784</v>
      </c>
      <c r="F21" s="19">
        <f t="shared" si="4"/>
        <v>34925.184000000001</v>
      </c>
      <c r="G21" s="19">
        <f t="shared" si="4"/>
        <v>4585441.0240000002</v>
      </c>
      <c r="H21" s="19">
        <f t="shared" si="4"/>
        <v>905137.15</v>
      </c>
      <c r="I21" s="19">
        <f t="shared" si="4"/>
        <v>55181.528999999995</v>
      </c>
      <c r="J21" s="19">
        <f t="shared" si="4"/>
        <v>20952968.124000002</v>
      </c>
      <c r="K21" s="19">
        <f t="shared" si="4"/>
        <v>56173218.816</v>
      </c>
      <c r="L21" s="19">
        <f>SUM(L20,L10)</f>
        <v>106193099.30299999</v>
      </c>
    </row>
    <row r="22" spans="1:12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">
      <c r="A23" s="24" t="s">
        <v>62</v>
      </c>
      <c r="B23" s="24"/>
      <c r="C23"/>
      <c r="D23"/>
      <c r="E23"/>
      <c r="F23"/>
      <c r="G23"/>
      <c r="H23"/>
      <c r="I23"/>
      <c r="J23"/>
      <c r="K23"/>
      <c r="L23"/>
    </row>
    <row r="24" spans="1:12" x14ac:dyDescent="0.2">
      <c r="A24" s="24" t="s">
        <v>84</v>
      </c>
      <c r="B24" s="24"/>
      <c r="C24"/>
      <c r="D24"/>
      <c r="E24"/>
      <c r="F24"/>
      <c r="G24"/>
      <c r="H24"/>
      <c r="I24"/>
      <c r="J24"/>
      <c r="K24"/>
      <c r="L24"/>
    </row>
    <row r="25" spans="1:12" x14ac:dyDescent="0.2">
      <c r="A25" s="27" t="s">
        <v>73</v>
      </c>
      <c r="B25" s="27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2">
      <c r="B26" s="169"/>
      <c r="C26"/>
    </row>
  </sheetData>
  <mergeCells count="3">
    <mergeCell ref="A1:L1"/>
    <mergeCell ref="A2:L2"/>
    <mergeCell ref="A3:L3"/>
  </mergeCells>
  <pageMargins left="0.7" right="0.7" top="0.75" bottom="0.75" header="0.3" footer="0.3"/>
  <pageSetup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E12" sqref="E12"/>
    </sheetView>
  </sheetViews>
  <sheetFormatPr defaultRowHeight="12.75" x14ac:dyDescent="0.2"/>
  <cols>
    <col min="1" max="1" width="52.28515625" style="12" bestFit="1" customWidth="1"/>
    <col min="2" max="7" width="13.7109375" style="12" customWidth="1"/>
    <col min="8" max="8" width="21.85546875" style="12" customWidth="1"/>
    <col min="9" max="12" width="13.7109375" style="12" customWidth="1"/>
  </cols>
  <sheetData>
    <row r="1" spans="1:12" s="2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28" customFormat="1" ht="20.100000000000001" customHeight="1" x14ac:dyDescent="0.25">
      <c r="A2" s="179" t="s">
        <v>82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5" customHeight="1" x14ac:dyDescent="0.2">
      <c r="A3" s="180" t="s">
        <v>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s="11" customFormat="1" ht="51.75" customHeight="1" x14ac:dyDescent="0.2">
      <c r="A4" s="13"/>
      <c r="B4" s="13" t="s">
        <v>81</v>
      </c>
      <c r="C4" s="13" t="s">
        <v>52</v>
      </c>
      <c r="D4" s="13" t="s">
        <v>74</v>
      </c>
      <c r="E4" s="13" t="s">
        <v>53</v>
      </c>
      <c r="F4" s="13" t="s">
        <v>75</v>
      </c>
      <c r="G4" s="13" t="s">
        <v>6</v>
      </c>
      <c r="H4" s="170" t="s">
        <v>83</v>
      </c>
      <c r="I4" s="13" t="s">
        <v>76</v>
      </c>
      <c r="J4" s="13" t="s">
        <v>57</v>
      </c>
      <c r="K4" s="13" t="s">
        <v>71</v>
      </c>
      <c r="L4" s="161" t="s">
        <v>11</v>
      </c>
    </row>
    <row r="5" spans="1:12" ht="19.5" customHeight="1" x14ac:dyDescent="0.2">
      <c r="A5" s="14" t="s">
        <v>12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4">
        <f>SUM(B5:K5)</f>
        <v>0</v>
      </c>
    </row>
    <row r="6" spans="1:12" ht="17.25" customHeight="1" x14ac:dyDescent="0.2">
      <c r="A6" s="16" t="s">
        <v>13</v>
      </c>
      <c r="B6" s="169">
        <v>30000</v>
      </c>
      <c r="C6" s="169">
        <v>174530</v>
      </c>
      <c r="D6" s="169">
        <v>0</v>
      </c>
      <c r="E6" s="169">
        <v>25000</v>
      </c>
      <c r="F6" s="169">
        <v>0</v>
      </c>
      <c r="G6" s="169">
        <v>0</v>
      </c>
      <c r="H6" s="169">
        <v>186100</v>
      </c>
      <c r="I6" s="169">
        <v>15000</v>
      </c>
      <c r="J6" s="169">
        <v>25000</v>
      </c>
      <c r="K6" s="169">
        <v>26322.1</v>
      </c>
      <c r="L6" s="164">
        <f t="shared" ref="L6:L10" si="0">SUM(B6:K6)</f>
        <v>481952.1</v>
      </c>
    </row>
    <row r="7" spans="1:12" ht="17.25" customHeight="1" x14ac:dyDescent="0.2">
      <c r="A7" s="16" t="s">
        <v>14</v>
      </c>
      <c r="B7" s="169">
        <v>0</v>
      </c>
      <c r="C7" s="169">
        <v>0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  <c r="J7" s="169">
        <v>45000</v>
      </c>
      <c r="K7" s="169">
        <v>0</v>
      </c>
      <c r="L7" s="164">
        <f t="shared" si="0"/>
        <v>45000</v>
      </c>
    </row>
    <row r="8" spans="1:12" ht="17.25" customHeight="1" x14ac:dyDescent="0.2">
      <c r="A8" s="16" t="s">
        <v>15</v>
      </c>
      <c r="B8" s="169">
        <v>-4372777.233</v>
      </c>
      <c r="C8" s="169">
        <v>0</v>
      </c>
      <c r="D8" s="169">
        <v>0</v>
      </c>
      <c r="E8" s="169">
        <v>1038562.875</v>
      </c>
      <c r="F8" s="169">
        <v>0</v>
      </c>
      <c r="G8" s="169">
        <v>0</v>
      </c>
      <c r="H8" s="169">
        <v>-142824.20699999999</v>
      </c>
      <c r="I8" s="169">
        <v>0</v>
      </c>
      <c r="J8" s="169">
        <v>428626.87900000002</v>
      </c>
      <c r="K8" s="169">
        <v>995538.26899999997</v>
      </c>
      <c r="L8" s="164">
        <f t="shared" si="0"/>
        <v>-2052873.4169999999</v>
      </c>
    </row>
    <row r="9" spans="1:12" ht="17.25" customHeight="1" x14ac:dyDescent="0.2">
      <c r="A9" s="17" t="s">
        <v>16</v>
      </c>
      <c r="B9" s="169">
        <v>26436.859</v>
      </c>
      <c r="C9" s="169">
        <v>46102.529000000002</v>
      </c>
      <c r="D9" s="169">
        <v>17945.431</v>
      </c>
      <c r="E9" s="169">
        <v>143972.427</v>
      </c>
      <c r="F9" s="169">
        <v>536.02099999999996</v>
      </c>
      <c r="G9" s="169">
        <v>125692.965</v>
      </c>
      <c r="H9" s="169">
        <v>-5016.808</v>
      </c>
      <c r="I9" s="169">
        <v>0</v>
      </c>
      <c r="J9" s="169">
        <v>5141805.3169999998</v>
      </c>
      <c r="K9" s="169">
        <v>529642.76699999999</v>
      </c>
      <c r="L9" s="164">
        <f t="shared" si="0"/>
        <v>6027117.5079999994</v>
      </c>
    </row>
    <row r="10" spans="1:12" ht="17.25" customHeight="1" x14ac:dyDescent="0.2">
      <c r="A10" s="18" t="s">
        <v>17</v>
      </c>
      <c r="B10" s="19">
        <f t="shared" ref="B10:K10" si="1">SUM(B6:B9)</f>
        <v>-4316340.3739999998</v>
      </c>
      <c r="C10" s="19">
        <f t="shared" si="1"/>
        <v>220632.52900000001</v>
      </c>
      <c r="D10" s="19">
        <f t="shared" si="1"/>
        <v>17945.431</v>
      </c>
      <c r="E10" s="19">
        <f t="shared" si="1"/>
        <v>1207535.3019999999</v>
      </c>
      <c r="F10" s="19">
        <f t="shared" si="1"/>
        <v>536.02099999999996</v>
      </c>
      <c r="G10" s="19">
        <f t="shared" si="1"/>
        <v>125692.965</v>
      </c>
      <c r="H10" s="19">
        <f t="shared" si="1"/>
        <v>38258.985000000008</v>
      </c>
      <c r="I10" s="19">
        <f t="shared" si="1"/>
        <v>15000</v>
      </c>
      <c r="J10" s="19">
        <f t="shared" si="1"/>
        <v>5640432.1959999995</v>
      </c>
      <c r="K10" s="19">
        <f t="shared" si="1"/>
        <v>1551503.1359999999</v>
      </c>
      <c r="L10" s="19">
        <f t="shared" si="0"/>
        <v>4501196.1909999996</v>
      </c>
    </row>
    <row r="11" spans="1:12" ht="17.25" customHeight="1" x14ac:dyDescent="0.2">
      <c r="A11" s="165" t="s">
        <v>18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7">
        <f>SUM(C11:K11)</f>
        <v>0</v>
      </c>
    </row>
    <row r="12" spans="1:12" ht="17.25" customHeight="1" x14ac:dyDescent="0.2">
      <c r="A12" s="166" t="s">
        <v>19</v>
      </c>
      <c r="B12" s="169">
        <v>7800110.7640000004</v>
      </c>
      <c r="C12" s="169">
        <v>933072.36403888359</v>
      </c>
      <c r="D12" s="169">
        <v>34985.582000000002</v>
      </c>
      <c r="E12" s="169">
        <v>8885701.9959999993</v>
      </c>
      <c r="F12" s="169">
        <v>37269.292000000001</v>
      </c>
      <c r="G12" s="169">
        <v>4101911.9679999999</v>
      </c>
      <c r="H12" s="169">
        <v>534674.32200000004</v>
      </c>
      <c r="I12" s="169">
        <v>36045.707499999997</v>
      </c>
      <c r="J12" s="169">
        <v>11446848.200999999</v>
      </c>
      <c r="K12" s="169">
        <v>45084339.200000003</v>
      </c>
      <c r="L12" s="167">
        <f>SUM(B12:K12)</f>
        <v>78894959.396538883</v>
      </c>
    </row>
    <row r="13" spans="1:12" ht="17.25" customHeight="1" x14ac:dyDescent="0.2">
      <c r="A13" s="166" t="s">
        <v>20</v>
      </c>
      <c r="B13" s="169">
        <v>230126.34899999999</v>
      </c>
      <c r="C13" s="169">
        <v>17486.985000000001</v>
      </c>
      <c r="D13" s="169">
        <v>0</v>
      </c>
      <c r="E13" s="169">
        <v>0</v>
      </c>
      <c r="F13" s="169">
        <v>0</v>
      </c>
      <c r="G13" s="169">
        <v>0</v>
      </c>
      <c r="H13" s="169">
        <v>11273.261</v>
      </c>
      <c r="I13" s="169">
        <v>0</v>
      </c>
      <c r="J13" s="169">
        <v>69528.448999999993</v>
      </c>
      <c r="K13" s="169">
        <v>321410.13299999997</v>
      </c>
      <c r="L13" s="167">
        <f t="shared" ref="L13:L19" si="2">SUM(B13:K13)</f>
        <v>649825.17699999991</v>
      </c>
    </row>
    <row r="14" spans="1:12" ht="17.25" customHeight="1" x14ac:dyDescent="0.2">
      <c r="A14" s="166" t="s">
        <v>58</v>
      </c>
      <c r="B14" s="169">
        <v>4971.4520000000002</v>
      </c>
      <c r="C14" s="169">
        <v>10506.98</v>
      </c>
      <c r="D14" s="169">
        <v>12.275</v>
      </c>
      <c r="E14" s="169">
        <v>19767.266</v>
      </c>
      <c r="F14" s="169">
        <v>1037.568</v>
      </c>
      <c r="G14" s="169">
        <v>0</v>
      </c>
      <c r="H14" s="169">
        <v>0</v>
      </c>
      <c r="I14" s="169">
        <v>712.63342999999998</v>
      </c>
      <c r="J14" s="169">
        <v>196937.76699999999</v>
      </c>
      <c r="K14" s="169">
        <v>0</v>
      </c>
      <c r="L14" s="167">
        <f t="shared" si="2"/>
        <v>233945.94143000001</v>
      </c>
    </row>
    <row r="15" spans="1:12" ht="17.25" customHeight="1" x14ac:dyDescent="0.2">
      <c r="A15" s="166" t="s">
        <v>59</v>
      </c>
      <c r="B15" s="169">
        <v>2278.6179999999999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3889.1759999999999</v>
      </c>
      <c r="I15" s="169">
        <v>0</v>
      </c>
      <c r="J15" s="169">
        <v>204.7</v>
      </c>
      <c r="K15" s="169">
        <v>239136.41899999999</v>
      </c>
      <c r="L15" s="167">
        <f t="shared" si="2"/>
        <v>245508.913</v>
      </c>
    </row>
    <row r="16" spans="1:12" ht="17.25" customHeight="1" x14ac:dyDescent="0.2">
      <c r="A16" s="166" t="s">
        <v>60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39707.947</v>
      </c>
      <c r="H16" s="169">
        <v>0</v>
      </c>
      <c r="I16" s="169">
        <v>2155.5742600000003</v>
      </c>
      <c r="J16" s="169">
        <v>119569.352</v>
      </c>
      <c r="K16" s="169">
        <v>0</v>
      </c>
      <c r="L16" s="167">
        <f t="shared" si="2"/>
        <v>161432.87325999999</v>
      </c>
    </row>
    <row r="17" spans="1:12" ht="17.25" customHeight="1" x14ac:dyDescent="0.2">
      <c r="A17" s="166" t="s">
        <v>24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213293.04399999999</v>
      </c>
      <c r="K17" s="169">
        <v>0</v>
      </c>
      <c r="L17" s="167">
        <f t="shared" si="2"/>
        <v>213293.04399999999</v>
      </c>
    </row>
    <row r="18" spans="1:12" ht="17.25" customHeight="1" x14ac:dyDescent="0.2">
      <c r="A18" s="166" t="s">
        <v>61</v>
      </c>
      <c r="B18" s="169">
        <v>55384</v>
      </c>
      <c r="C18" s="169">
        <v>18946</v>
      </c>
      <c r="D18" s="169">
        <v>0</v>
      </c>
      <c r="E18" s="169">
        <v>0</v>
      </c>
      <c r="F18" s="169">
        <v>264.75</v>
      </c>
      <c r="G18" s="169">
        <v>0</v>
      </c>
      <c r="H18" s="169">
        <v>0</v>
      </c>
      <c r="I18" s="169">
        <v>96.809230000000014</v>
      </c>
      <c r="J18" s="169">
        <v>672142.13699999999</v>
      </c>
      <c r="K18" s="169">
        <v>144296.59299999999</v>
      </c>
      <c r="L18" s="167">
        <f t="shared" si="2"/>
        <v>891130.28922999999</v>
      </c>
    </row>
    <row r="19" spans="1:12" ht="17.25" customHeight="1" x14ac:dyDescent="0.2">
      <c r="A19" s="17" t="s">
        <v>26</v>
      </c>
      <c r="B19" s="169">
        <v>413494.386</v>
      </c>
      <c r="C19" s="169">
        <v>41529.27375</v>
      </c>
      <c r="D19" s="169">
        <v>1675.0730000000001</v>
      </c>
      <c r="E19" s="169">
        <v>185469.86199999999</v>
      </c>
      <c r="F19" s="169">
        <v>443.23599999999999</v>
      </c>
      <c r="G19" s="169">
        <v>114372.39599999999</v>
      </c>
      <c r="H19" s="169">
        <v>49342.514000000003</v>
      </c>
      <c r="I19" s="169">
        <v>2702.2449100000003</v>
      </c>
      <c r="J19" s="169">
        <v>186866.09099999999</v>
      </c>
      <c r="K19" s="169">
        <v>768448.82299999997</v>
      </c>
      <c r="L19" s="167">
        <f t="shared" si="2"/>
        <v>1764343.8996599999</v>
      </c>
    </row>
    <row r="20" spans="1:12" ht="17.25" customHeight="1" x14ac:dyDescent="0.2">
      <c r="A20" s="18" t="s">
        <v>27</v>
      </c>
      <c r="B20" s="19">
        <f t="shared" ref="B20:K20" si="3">SUM(B12:B19)</f>
        <v>8506365.5690000001</v>
      </c>
      <c r="C20" s="19">
        <f t="shared" si="3"/>
        <v>1021541.6027888836</v>
      </c>
      <c r="D20" s="19">
        <f>SUM(D12:D19)</f>
        <v>36672.93</v>
      </c>
      <c r="E20" s="19">
        <f t="shared" si="3"/>
        <v>9090939.1239999998</v>
      </c>
      <c r="F20" s="19">
        <f>SUM(F12:F19)</f>
        <v>39014.845999999998</v>
      </c>
      <c r="G20" s="19">
        <f t="shared" si="3"/>
        <v>4255992.3109999998</v>
      </c>
      <c r="H20" s="19">
        <f t="shared" si="3"/>
        <v>599179.27300000004</v>
      </c>
      <c r="I20" s="19">
        <f t="shared" si="3"/>
        <v>41712.96933</v>
      </c>
      <c r="J20" s="19">
        <f t="shared" si="3"/>
        <v>12905389.740999999</v>
      </c>
      <c r="K20" s="19">
        <f t="shared" si="3"/>
        <v>46557631.168000005</v>
      </c>
      <c r="L20" s="19">
        <f>SUM(L12:L19)</f>
        <v>83054439.534118906</v>
      </c>
    </row>
    <row r="21" spans="1:12" ht="17.25" customHeight="1" x14ac:dyDescent="0.2">
      <c r="A21" s="22" t="s">
        <v>28</v>
      </c>
      <c r="B21" s="19">
        <f t="shared" ref="B21:K21" si="4">SUM(B20,B10)</f>
        <v>4190025.1950000003</v>
      </c>
      <c r="C21" s="19">
        <f t="shared" si="4"/>
        <v>1242174.1317888836</v>
      </c>
      <c r="D21" s="19">
        <f t="shared" si="4"/>
        <v>54618.361000000004</v>
      </c>
      <c r="E21" s="19">
        <f t="shared" si="4"/>
        <v>10298474.425999999</v>
      </c>
      <c r="F21" s="19">
        <f t="shared" si="4"/>
        <v>39550.866999999998</v>
      </c>
      <c r="G21" s="19">
        <f t="shared" si="4"/>
        <v>4381685.2759999996</v>
      </c>
      <c r="H21" s="19">
        <f t="shared" si="4"/>
        <v>637438.25800000003</v>
      </c>
      <c r="I21" s="19">
        <f t="shared" si="4"/>
        <v>56712.96933</v>
      </c>
      <c r="J21" s="19">
        <f t="shared" si="4"/>
        <v>18545821.936999999</v>
      </c>
      <c r="K21" s="19">
        <f t="shared" si="4"/>
        <v>48109134.304000005</v>
      </c>
      <c r="L21" s="19">
        <f>SUM(L20,L10)</f>
        <v>87555635.725118905</v>
      </c>
    </row>
    <row r="22" spans="1:12" x14ac:dyDescent="0.2">
      <c r="A22" s="23"/>
      <c r="B22" s="23"/>
      <c r="C22"/>
      <c r="D22"/>
      <c r="E22"/>
      <c r="F22"/>
      <c r="G22"/>
      <c r="H22"/>
      <c r="I22"/>
      <c r="J22"/>
      <c r="K22"/>
      <c r="L22"/>
    </row>
    <row r="23" spans="1:12" x14ac:dyDescent="0.2">
      <c r="A23" s="24" t="s">
        <v>62</v>
      </c>
      <c r="B23" s="24"/>
      <c r="C23"/>
      <c r="D23"/>
      <c r="E23"/>
      <c r="F23"/>
      <c r="G23"/>
      <c r="H23"/>
      <c r="I23"/>
      <c r="J23"/>
      <c r="K23"/>
      <c r="L23"/>
    </row>
    <row r="24" spans="1:12" x14ac:dyDescent="0.2">
      <c r="A24" s="24" t="s">
        <v>84</v>
      </c>
      <c r="B24" s="24"/>
      <c r="C24"/>
      <c r="D24"/>
      <c r="E24"/>
      <c r="F24"/>
      <c r="G24"/>
      <c r="H24"/>
      <c r="I24"/>
      <c r="J24"/>
      <c r="K24"/>
      <c r="L24"/>
    </row>
    <row r="25" spans="1:12" x14ac:dyDescent="0.2">
      <c r="A25" s="27" t="s">
        <v>73</v>
      </c>
      <c r="B25" s="27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2">
      <c r="B26" s="169"/>
      <c r="C26"/>
    </row>
  </sheetData>
  <mergeCells count="3">
    <mergeCell ref="A1:L1"/>
    <mergeCell ref="A2:L2"/>
    <mergeCell ref="A3:L3"/>
  </mergeCells>
  <pageMargins left="0.7" right="0.7" top="0.75" bottom="0.75" header="0.3" footer="0.3"/>
  <pageSetup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A3" sqref="A3:L3"/>
    </sheetView>
  </sheetViews>
  <sheetFormatPr defaultRowHeight="12.75" x14ac:dyDescent="0.2"/>
  <cols>
    <col min="1" max="1" width="52.28515625" style="12" bestFit="1" customWidth="1"/>
    <col min="2" max="7" width="13.7109375" style="12" customWidth="1"/>
    <col min="8" max="8" width="19.140625" style="12" customWidth="1"/>
    <col min="9" max="12" width="13.7109375" style="12" customWidth="1"/>
  </cols>
  <sheetData>
    <row r="1" spans="1:12" s="2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28" customFormat="1" ht="20.100000000000001" customHeight="1" x14ac:dyDescent="0.25">
      <c r="A2" s="179" t="s">
        <v>80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5" customHeight="1" x14ac:dyDescent="0.2">
      <c r="A3" s="180" t="s">
        <v>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s="11" customFormat="1" ht="51.75" customHeight="1" x14ac:dyDescent="0.2">
      <c r="A4" s="13"/>
      <c r="B4" s="13" t="s">
        <v>81</v>
      </c>
      <c r="C4" s="13" t="s">
        <v>52</v>
      </c>
      <c r="D4" s="13" t="s">
        <v>74</v>
      </c>
      <c r="E4" s="13" t="s">
        <v>53</v>
      </c>
      <c r="F4" s="13" t="s">
        <v>75</v>
      </c>
      <c r="G4" s="13" t="s">
        <v>6</v>
      </c>
      <c r="H4" s="170" t="s">
        <v>83</v>
      </c>
      <c r="I4" s="13" t="s">
        <v>76</v>
      </c>
      <c r="J4" s="13" t="s">
        <v>57</v>
      </c>
      <c r="K4" s="13" t="s">
        <v>71</v>
      </c>
      <c r="L4" s="161" t="s">
        <v>11</v>
      </c>
    </row>
    <row r="5" spans="1:12" ht="19.5" customHeight="1" x14ac:dyDescent="0.2">
      <c r="A5" s="14" t="s">
        <v>12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4">
        <f>SUM(B5:K5)</f>
        <v>0</v>
      </c>
    </row>
    <row r="6" spans="1:12" ht="17.25" customHeight="1" x14ac:dyDescent="0.2">
      <c r="A6" s="16" t="s">
        <v>13</v>
      </c>
      <c r="B6" s="169">
        <v>30000</v>
      </c>
      <c r="C6" s="169">
        <v>100000</v>
      </c>
      <c r="D6" s="169">
        <v>0</v>
      </c>
      <c r="E6" s="169">
        <v>25000</v>
      </c>
      <c r="F6" s="169">
        <v>0</v>
      </c>
      <c r="G6" s="169">
        <v>0</v>
      </c>
      <c r="H6" s="169">
        <v>176100</v>
      </c>
      <c r="I6" s="169">
        <v>15000</v>
      </c>
      <c r="J6" s="169">
        <v>25000</v>
      </c>
      <c r="K6" s="169">
        <v>26322.1</v>
      </c>
      <c r="L6" s="164">
        <f t="shared" ref="L6:L10" si="0">SUM(B6:K6)</f>
        <v>397422.1</v>
      </c>
    </row>
    <row r="7" spans="1:12" ht="17.25" customHeight="1" x14ac:dyDescent="0.2">
      <c r="A7" s="16" t="s">
        <v>14</v>
      </c>
      <c r="B7" s="169">
        <v>0</v>
      </c>
      <c r="C7" s="169">
        <v>0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  <c r="J7" s="169">
        <v>45000</v>
      </c>
      <c r="K7" s="169">
        <v>0</v>
      </c>
      <c r="L7" s="164">
        <f t="shared" si="0"/>
        <v>45000</v>
      </c>
    </row>
    <row r="8" spans="1:12" ht="17.25" customHeight="1" x14ac:dyDescent="0.2">
      <c r="A8" s="16" t="s">
        <v>15</v>
      </c>
      <c r="B8" s="169">
        <v>-4514927.2489999998</v>
      </c>
      <c r="C8" s="169">
        <v>0</v>
      </c>
      <c r="D8" s="169">
        <v>0</v>
      </c>
      <c r="E8" s="169">
        <v>951119.27399999998</v>
      </c>
      <c r="F8" s="169">
        <v>0</v>
      </c>
      <c r="G8" s="169">
        <v>0</v>
      </c>
      <c r="H8" s="169">
        <v>-147307.902</v>
      </c>
      <c r="I8" s="169">
        <v>0</v>
      </c>
      <c r="J8" s="169">
        <v>405565.42599999998</v>
      </c>
      <c r="K8" s="169">
        <v>723634.95200000005</v>
      </c>
      <c r="L8" s="164">
        <f t="shared" si="0"/>
        <v>-2581915.4989999994</v>
      </c>
    </row>
    <row r="9" spans="1:12" ht="17.25" customHeight="1" x14ac:dyDescent="0.2">
      <c r="A9" s="17" t="s">
        <v>16</v>
      </c>
      <c r="B9" s="169">
        <v>32679.292000000001</v>
      </c>
      <c r="C9" s="169">
        <v>46102.529000000002</v>
      </c>
      <c r="D9" s="169">
        <v>18895.561000000002</v>
      </c>
      <c r="E9" s="169">
        <v>31247.998</v>
      </c>
      <c r="F9" s="169">
        <v>478.42</v>
      </c>
      <c r="G9" s="169">
        <v>151358.25599999999</v>
      </c>
      <c r="H9" s="169">
        <v>13122.41</v>
      </c>
      <c r="I9" s="169">
        <v>0</v>
      </c>
      <c r="J9" s="169">
        <v>4836969.6540000001</v>
      </c>
      <c r="K9" s="169">
        <v>529642.76699999999</v>
      </c>
      <c r="L9" s="164">
        <f t="shared" si="0"/>
        <v>5660496.8870000001</v>
      </c>
    </row>
    <row r="10" spans="1:12" ht="17.25" customHeight="1" x14ac:dyDescent="0.2">
      <c r="A10" s="18" t="s">
        <v>17</v>
      </c>
      <c r="B10" s="19">
        <f t="shared" ref="B10:K10" si="1">SUM(B6:B9)</f>
        <v>-4452247.9569999995</v>
      </c>
      <c r="C10" s="19">
        <f t="shared" si="1"/>
        <v>146102.52900000001</v>
      </c>
      <c r="D10" s="19">
        <f t="shared" si="1"/>
        <v>18895.561000000002</v>
      </c>
      <c r="E10" s="19">
        <f t="shared" si="1"/>
        <v>1007367.272</v>
      </c>
      <c r="F10" s="19">
        <f t="shared" si="1"/>
        <v>478.42</v>
      </c>
      <c r="G10" s="19">
        <f t="shared" si="1"/>
        <v>151358.25599999999</v>
      </c>
      <c r="H10" s="19">
        <f t="shared" si="1"/>
        <v>41914.508000000002</v>
      </c>
      <c r="I10" s="19">
        <f t="shared" si="1"/>
        <v>15000</v>
      </c>
      <c r="J10" s="19">
        <f t="shared" si="1"/>
        <v>5312535.08</v>
      </c>
      <c r="K10" s="19">
        <f t="shared" si="1"/>
        <v>1279599.8190000001</v>
      </c>
      <c r="L10" s="19">
        <f t="shared" si="0"/>
        <v>3521003.4880000004</v>
      </c>
    </row>
    <row r="11" spans="1:12" ht="17.25" customHeight="1" x14ac:dyDescent="0.2">
      <c r="A11" s="165" t="s">
        <v>18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7">
        <f>SUM(C11:K11)</f>
        <v>0</v>
      </c>
    </row>
    <row r="12" spans="1:12" ht="17.25" customHeight="1" x14ac:dyDescent="0.2">
      <c r="A12" s="166" t="s">
        <v>19</v>
      </c>
      <c r="B12" s="169">
        <v>7621510.4170000004</v>
      </c>
      <c r="C12" s="169">
        <v>1002428.5110000001</v>
      </c>
      <c r="D12" s="169">
        <v>34907.173999999999</v>
      </c>
      <c r="E12" s="169">
        <v>8796663.7329999991</v>
      </c>
      <c r="F12" s="169">
        <v>41757.108999999997</v>
      </c>
      <c r="G12" s="169">
        <v>3962805.7749999999</v>
      </c>
      <c r="H12" s="169">
        <v>547952.23</v>
      </c>
      <c r="I12" s="169">
        <v>37946.127</v>
      </c>
      <c r="J12" s="169">
        <v>10768439.028999999</v>
      </c>
      <c r="K12" s="169">
        <v>45199804.237000003</v>
      </c>
      <c r="L12" s="167">
        <f>SUM(B12:K12)</f>
        <v>78014214.342000008</v>
      </c>
    </row>
    <row r="13" spans="1:12" ht="17.25" customHeight="1" x14ac:dyDescent="0.2">
      <c r="A13" s="166" t="s">
        <v>20</v>
      </c>
      <c r="B13" s="169">
        <v>171712.73</v>
      </c>
      <c r="C13" s="169">
        <v>15752.593000000001</v>
      </c>
      <c r="D13" s="169">
        <v>0</v>
      </c>
      <c r="E13" s="169">
        <v>0</v>
      </c>
      <c r="F13" s="169">
        <v>0</v>
      </c>
      <c r="G13" s="169">
        <v>0</v>
      </c>
      <c r="H13" s="169">
        <v>14526.181240000009</v>
      </c>
      <c r="I13" s="169">
        <v>0</v>
      </c>
      <c r="J13" s="169">
        <v>67365.858999999997</v>
      </c>
      <c r="K13" s="169">
        <v>261095.848</v>
      </c>
      <c r="L13" s="167">
        <f t="shared" ref="L13:L19" si="2">SUM(B13:K13)</f>
        <v>530453.21123999998</v>
      </c>
    </row>
    <row r="14" spans="1:12" ht="17.25" customHeight="1" x14ac:dyDescent="0.2">
      <c r="A14" s="166" t="s">
        <v>58</v>
      </c>
      <c r="B14" s="169">
        <v>193.90799999999999</v>
      </c>
      <c r="C14" s="169">
        <v>7871.7839999999997</v>
      </c>
      <c r="D14" s="169">
        <v>12.827</v>
      </c>
      <c r="E14" s="169">
        <v>14317.273999999999</v>
      </c>
      <c r="F14" s="169">
        <v>825.08299999999997</v>
      </c>
      <c r="G14" s="169">
        <v>0</v>
      </c>
      <c r="H14" s="169">
        <v>0</v>
      </c>
      <c r="I14" s="169">
        <v>1749.816</v>
      </c>
      <c r="J14" s="169">
        <v>174184.492</v>
      </c>
      <c r="K14" s="169">
        <v>20108</v>
      </c>
      <c r="L14" s="167">
        <f t="shared" si="2"/>
        <v>219263.18400000001</v>
      </c>
    </row>
    <row r="15" spans="1:12" ht="17.25" customHeight="1" x14ac:dyDescent="0.2">
      <c r="A15" s="166" t="s">
        <v>59</v>
      </c>
      <c r="B15" s="169">
        <v>2487.9870000000001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285.67</v>
      </c>
      <c r="K15" s="169">
        <v>144714.766</v>
      </c>
      <c r="L15" s="167">
        <f t="shared" si="2"/>
        <v>147488.42300000001</v>
      </c>
    </row>
    <row r="16" spans="1:12" ht="17.25" customHeight="1" x14ac:dyDescent="0.2">
      <c r="A16" s="166" t="s">
        <v>60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51000.667000000001</v>
      </c>
      <c r="H16" s="169">
        <v>0</v>
      </c>
      <c r="I16" s="169">
        <v>1915.6969999999999</v>
      </c>
      <c r="J16" s="169">
        <v>74210.55</v>
      </c>
      <c r="K16" s="169">
        <v>0</v>
      </c>
      <c r="L16" s="167">
        <f t="shared" si="2"/>
        <v>127126.914</v>
      </c>
    </row>
    <row r="17" spans="1:12" ht="17.25" customHeight="1" x14ac:dyDescent="0.2">
      <c r="A17" s="166" t="s">
        <v>24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252604.71599999999</v>
      </c>
      <c r="K17" s="169">
        <v>0</v>
      </c>
      <c r="L17" s="167">
        <f t="shared" si="2"/>
        <v>252604.71599999999</v>
      </c>
    </row>
    <row r="18" spans="1:12" ht="17.25" customHeight="1" x14ac:dyDescent="0.2">
      <c r="A18" s="166" t="s">
        <v>61</v>
      </c>
      <c r="B18" s="169">
        <v>50657</v>
      </c>
      <c r="C18" s="169">
        <v>10441</v>
      </c>
      <c r="D18" s="169">
        <v>0</v>
      </c>
      <c r="E18" s="169">
        <v>0</v>
      </c>
      <c r="F18" s="169">
        <v>214.65</v>
      </c>
      <c r="G18" s="169">
        <v>0</v>
      </c>
      <c r="H18" s="169">
        <v>0</v>
      </c>
      <c r="I18" s="169">
        <v>74.206000000000003</v>
      </c>
      <c r="J18" s="169">
        <v>550037.13699999999</v>
      </c>
      <c r="K18" s="169">
        <v>85508.642000000007</v>
      </c>
      <c r="L18" s="167">
        <f t="shared" si="2"/>
        <v>696932.63500000001</v>
      </c>
    </row>
    <row r="19" spans="1:12" ht="17.25" customHeight="1" x14ac:dyDescent="0.2">
      <c r="A19" s="17" t="s">
        <v>26</v>
      </c>
      <c r="B19" s="169">
        <v>382773.26199999999</v>
      </c>
      <c r="C19" s="169">
        <v>32390.178</v>
      </c>
      <c r="D19" s="169">
        <v>1119.6369999999999</v>
      </c>
      <c r="E19" s="169">
        <v>109196.87699999999</v>
      </c>
      <c r="F19" s="169">
        <v>345.12799999999999</v>
      </c>
      <c r="G19" s="169">
        <v>79276.676000000007</v>
      </c>
      <c r="H19" s="169">
        <v>45483.637414694436</v>
      </c>
      <c r="I19" s="169">
        <v>2398.306</v>
      </c>
      <c r="J19" s="169">
        <v>151441.77499999999</v>
      </c>
      <c r="K19" s="169">
        <v>647956.87800000003</v>
      </c>
      <c r="L19" s="167">
        <f t="shared" si="2"/>
        <v>1452382.3544146945</v>
      </c>
    </row>
    <row r="20" spans="1:12" ht="17.25" customHeight="1" x14ac:dyDescent="0.2">
      <c r="A20" s="18" t="s">
        <v>27</v>
      </c>
      <c r="B20" s="19">
        <f t="shared" ref="B20" si="3">SUM(B12:B19)</f>
        <v>8229335.3040000005</v>
      </c>
      <c r="C20" s="19">
        <f t="shared" ref="C20:K20" si="4">SUM(C12:C19)</f>
        <v>1068884.0660000001</v>
      </c>
      <c r="D20" s="19">
        <f>SUM(D12:D19)</f>
        <v>36039.637999999999</v>
      </c>
      <c r="E20" s="19">
        <f t="shared" si="4"/>
        <v>8920177.8839999996</v>
      </c>
      <c r="F20" s="19">
        <f>SUM(F12:F19)</f>
        <v>43141.969999999994</v>
      </c>
      <c r="G20" s="19">
        <f t="shared" si="4"/>
        <v>4093083.1179999998</v>
      </c>
      <c r="H20" s="19">
        <f t="shared" si="4"/>
        <v>607962.04865469446</v>
      </c>
      <c r="I20" s="19">
        <f t="shared" si="4"/>
        <v>44084.151999999995</v>
      </c>
      <c r="J20" s="19">
        <f t="shared" si="4"/>
        <v>12038569.228</v>
      </c>
      <c r="K20" s="19">
        <f t="shared" si="4"/>
        <v>46359188.370999999</v>
      </c>
      <c r="L20" s="19">
        <f>SUM(L12:L19)</f>
        <v>81440465.779654711</v>
      </c>
    </row>
    <row r="21" spans="1:12" ht="17.25" customHeight="1" x14ac:dyDescent="0.2">
      <c r="A21" s="22" t="s">
        <v>28</v>
      </c>
      <c r="B21" s="19">
        <f t="shared" ref="B21" si="5">SUM(B20,B10)</f>
        <v>3777087.347000001</v>
      </c>
      <c r="C21" s="19">
        <f t="shared" ref="C21:K21" si="6">SUM(C20,C10)</f>
        <v>1214986.5950000002</v>
      </c>
      <c r="D21" s="19">
        <f t="shared" si="6"/>
        <v>54935.199000000001</v>
      </c>
      <c r="E21" s="19">
        <f t="shared" si="6"/>
        <v>9927545.1559999995</v>
      </c>
      <c r="F21" s="19">
        <f t="shared" si="6"/>
        <v>43620.389999999992</v>
      </c>
      <c r="G21" s="19">
        <f t="shared" si="6"/>
        <v>4244441.3739999998</v>
      </c>
      <c r="H21" s="19">
        <f t="shared" si="6"/>
        <v>649876.55665469449</v>
      </c>
      <c r="I21" s="19">
        <f t="shared" si="6"/>
        <v>59084.151999999995</v>
      </c>
      <c r="J21" s="19">
        <f t="shared" si="6"/>
        <v>17351104.307999998</v>
      </c>
      <c r="K21" s="19">
        <f t="shared" si="6"/>
        <v>47638788.189999998</v>
      </c>
      <c r="L21" s="19">
        <f>SUM(L20,L10)</f>
        <v>84961469.267654717</v>
      </c>
    </row>
    <row r="22" spans="1:12" x14ac:dyDescent="0.2">
      <c r="A22" s="23"/>
      <c r="B22" s="23"/>
      <c r="C22"/>
      <c r="D22"/>
      <c r="E22"/>
      <c r="F22"/>
      <c r="G22"/>
      <c r="H22"/>
      <c r="I22"/>
      <c r="J22"/>
      <c r="K22"/>
      <c r="L22"/>
    </row>
    <row r="23" spans="1:12" x14ac:dyDescent="0.2">
      <c r="A23" s="24" t="s">
        <v>62</v>
      </c>
      <c r="B23" s="24"/>
      <c r="C23"/>
      <c r="D23"/>
      <c r="E23"/>
      <c r="F23"/>
      <c r="G23"/>
      <c r="H23"/>
      <c r="I23"/>
      <c r="J23"/>
      <c r="K23"/>
      <c r="L23"/>
    </row>
    <row r="24" spans="1:12" x14ac:dyDescent="0.2">
      <c r="A24" s="24" t="s">
        <v>84</v>
      </c>
      <c r="B24" s="24"/>
      <c r="C24"/>
      <c r="D24"/>
      <c r="E24"/>
      <c r="F24"/>
      <c r="G24"/>
      <c r="H24"/>
      <c r="I24"/>
      <c r="J24"/>
      <c r="K24"/>
      <c r="L24"/>
    </row>
    <row r="25" spans="1:12" x14ac:dyDescent="0.2">
      <c r="A25" s="27" t="s">
        <v>73</v>
      </c>
      <c r="B25" s="27"/>
      <c r="C25" s="23"/>
      <c r="D25" s="23"/>
      <c r="E25" s="23"/>
      <c r="F25" s="23"/>
      <c r="G25" s="23"/>
      <c r="H25" s="23"/>
      <c r="I25" s="23"/>
      <c r="J25" s="23"/>
      <c r="K25" s="23"/>
      <c r="L25" s="23"/>
    </row>
  </sheetData>
  <mergeCells count="3">
    <mergeCell ref="A1:L1"/>
    <mergeCell ref="A2:L2"/>
    <mergeCell ref="A3:L3"/>
  </mergeCells>
  <pageMargins left="0.7" right="0.7" top="0.75" bottom="0.75" header="0.3" footer="0.3"/>
  <pageSetup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>
      <selection activeCell="A3" sqref="A3:L3"/>
    </sheetView>
  </sheetViews>
  <sheetFormatPr defaultRowHeight="12.75" x14ac:dyDescent="0.2"/>
  <cols>
    <col min="1" max="1" width="52.28515625" style="12" bestFit="1" customWidth="1"/>
    <col min="2" max="12" width="13.7109375" style="12" customWidth="1"/>
  </cols>
  <sheetData>
    <row r="1" spans="1:15" s="2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5" s="28" customFormat="1" ht="20.100000000000001" customHeight="1" x14ac:dyDescent="0.25">
      <c r="A2" s="179" t="s">
        <v>78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5" ht="15" customHeight="1" x14ac:dyDescent="0.2">
      <c r="A3" s="180" t="s">
        <v>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5" s="11" customFormat="1" ht="24.75" customHeight="1" x14ac:dyDescent="0.2">
      <c r="A4" s="13"/>
      <c r="B4" s="13" t="s">
        <v>81</v>
      </c>
      <c r="C4" s="13" t="s">
        <v>52</v>
      </c>
      <c r="D4" s="13" t="s">
        <v>74</v>
      </c>
      <c r="E4" s="13" t="s">
        <v>53</v>
      </c>
      <c r="F4" s="13" t="s">
        <v>75</v>
      </c>
      <c r="G4" s="13" t="s">
        <v>6</v>
      </c>
      <c r="H4" s="13" t="s">
        <v>55</v>
      </c>
      <c r="I4" s="13" t="s">
        <v>76</v>
      </c>
      <c r="J4" s="13" t="s">
        <v>57</v>
      </c>
      <c r="K4" s="13" t="s">
        <v>71</v>
      </c>
      <c r="L4" s="161" t="s">
        <v>11</v>
      </c>
    </row>
    <row r="5" spans="1:15" ht="19.5" customHeight="1" x14ac:dyDescent="0.2">
      <c r="A5" s="14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>
        <f>SUM(C5:K5)</f>
        <v>0</v>
      </c>
    </row>
    <row r="6" spans="1:15" ht="17.25" customHeight="1" x14ac:dyDescent="0.2">
      <c r="A6" s="16" t="s">
        <v>13</v>
      </c>
      <c r="B6" s="25">
        <v>30000</v>
      </c>
      <c r="C6" s="25">
        <v>50000</v>
      </c>
      <c r="D6" s="25">
        <v>0</v>
      </c>
      <c r="E6" s="25">
        <v>25000</v>
      </c>
      <c r="F6" s="25">
        <v>0</v>
      </c>
      <c r="G6" s="25">
        <v>0</v>
      </c>
      <c r="H6" s="25">
        <v>119900</v>
      </c>
      <c r="I6" s="25">
        <v>15000</v>
      </c>
      <c r="J6" s="25">
        <v>25000</v>
      </c>
      <c r="K6" s="25">
        <v>26322.1</v>
      </c>
      <c r="L6" s="15">
        <f>SUM(B6:K6)</f>
        <v>291222.09999999998</v>
      </c>
    </row>
    <row r="7" spans="1:15" ht="17.25" customHeight="1" x14ac:dyDescent="0.2">
      <c r="A7" s="16" t="s">
        <v>14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45000</v>
      </c>
      <c r="K7" s="25">
        <v>0</v>
      </c>
      <c r="L7" s="15">
        <f t="shared" ref="L7:L9" si="0">SUM(B7:K7)</f>
        <v>45000</v>
      </c>
    </row>
    <row r="8" spans="1:15" ht="17.25" customHeight="1" x14ac:dyDescent="0.2">
      <c r="A8" s="16" t="s">
        <v>15</v>
      </c>
      <c r="B8" s="25">
        <v>-4539645.5920000002</v>
      </c>
      <c r="C8" s="25">
        <v>0</v>
      </c>
      <c r="D8" s="25">
        <v>0</v>
      </c>
      <c r="E8" s="25">
        <v>791101.18599999999</v>
      </c>
      <c r="F8" s="25">
        <v>0</v>
      </c>
      <c r="G8" s="25">
        <v>0</v>
      </c>
      <c r="H8" s="25">
        <v>-145657.41</v>
      </c>
      <c r="I8" s="25">
        <v>0</v>
      </c>
      <c r="J8" s="25">
        <v>280297.70799999998</v>
      </c>
      <c r="K8" s="25">
        <v>1366252.1310000001</v>
      </c>
      <c r="L8" s="15">
        <f t="shared" si="0"/>
        <v>-2247651.9770000004</v>
      </c>
    </row>
    <row r="9" spans="1:15" ht="17.25" customHeight="1" x14ac:dyDescent="0.2">
      <c r="A9" s="17" t="s">
        <v>16</v>
      </c>
      <c r="B9" s="25">
        <v>33877.385000000002</v>
      </c>
      <c r="C9" s="25">
        <v>46102.529000000002</v>
      </c>
      <c r="D9" s="25">
        <v>20947.352999999999</v>
      </c>
      <c r="E9" s="25">
        <v>39614.44</v>
      </c>
      <c r="F9" s="25">
        <v>423.22</v>
      </c>
      <c r="G9" s="25">
        <v>151572.78</v>
      </c>
      <c r="H9" s="25">
        <v>15889.762000000001</v>
      </c>
      <c r="I9" s="25">
        <v>0</v>
      </c>
      <c r="J9" s="25">
        <v>4547857.4469999997</v>
      </c>
      <c r="K9" s="25">
        <v>529642.76699999999</v>
      </c>
      <c r="L9" s="15">
        <f t="shared" si="0"/>
        <v>5385927.6829999993</v>
      </c>
      <c r="O9">
        <v>1000</v>
      </c>
    </row>
    <row r="10" spans="1:15" ht="17.25" customHeight="1" x14ac:dyDescent="0.2">
      <c r="A10" s="18" t="s">
        <v>17</v>
      </c>
      <c r="B10" s="19">
        <f t="shared" ref="B10:K10" si="1">SUM(B6:B9)</f>
        <v>-4475768.2070000004</v>
      </c>
      <c r="C10" s="19">
        <f t="shared" si="1"/>
        <v>96102.52900000001</v>
      </c>
      <c r="D10" s="19">
        <f t="shared" si="1"/>
        <v>20947.352999999999</v>
      </c>
      <c r="E10" s="19">
        <f t="shared" si="1"/>
        <v>855715.62599999993</v>
      </c>
      <c r="F10" s="19">
        <f t="shared" si="1"/>
        <v>423.22</v>
      </c>
      <c r="G10" s="19">
        <f t="shared" si="1"/>
        <v>151572.78</v>
      </c>
      <c r="H10" s="19">
        <f t="shared" si="1"/>
        <v>-9867.6480000000029</v>
      </c>
      <c r="I10" s="19">
        <f t="shared" si="1"/>
        <v>15000</v>
      </c>
      <c r="J10" s="19">
        <f t="shared" si="1"/>
        <v>4898155.1549999993</v>
      </c>
      <c r="K10" s="19">
        <f t="shared" si="1"/>
        <v>1922216.9980000001</v>
      </c>
      <c r="L10" s="19">
        <f>SUM(B10:K10)</f>
        <v>3474497.8059999994</v>
      </c>
    </row>
    <row r="11" spans="1:15" ht="17.25" customHeight="1" x14ac:dyDescent="0.2">
      <c r="A11" s="20" t="s">
        <v>18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>
        <f>SUM(C11:K11)</f>
        <v>0</v>
      </c>
    </row>
    <row r="12" spans="1:15" ht="17.25" customHeight="1" x14ac:dyDescent="0.2">
      <c r="A12" s="16" t="s">
        <v>19</v>
      </c>
      <c r="B12" s="25">
        <v>7239332.449</v>
      </c>
      <c r="C12" s="25">
        <v>1001927.35</v>
      </c>
      <c r="D12" s="25">
        <v>35424.112999999998</v>
      </c>
      <c r="E12" s="25">
        <v>8096196.9060000004</v>
      </c>
      <c r="F12" s="25">
        <v>50063.858999999997</v>
      </c>
      <c r="G12" s="25">
        <v>3707992.0690000001</v>
      </c>
      <c r="H12" s="25">
        <v>588557.66</v>
      </c>
      <c r="I12" s="25">
        <v>40550.409</v>
      </c>
      <c r="J12" s="25">
        <v>9889716.4790000003</v>
      </c>
      <c r="K12" s="25">
        <v>40273465.136</v>
      </c>
      <c r="L12" s="21">
        <f>SUM(B12:K12)</f>
        <v>70923226.430000007</v>
      </c>
    </row>
    <row r="13" spans="1:15" ht="17.25" customHeight="1" x14ac:dyDescent="0.2">
      <c r="A13" s="16" t="s">
        <v>20</v>
      </c>
      <c r="B13" s="25">
        <v>163991.83900000001</v>
      </c>
      <c r="C13" s="25">
        <v>6786.3230000000003</v>
      </c>
      <c r="D13" s="25">
        <v>0</v>
      </c>
      <c r="E13" s="25">
        <v>0</v>
      </c>
      <c r="F13" s="25">
        <v>0</v>
      </c>
      <c r="G13" s="25">
        <v>0</v>
      </c>
      <c r="H13" s="25">
        <v>14866.11665</v>
      </c>
      <c r="I13" s="25">
        <v>0</v>
      </c>
      <c r="J13" s="25">
        <v>56245.923999999999</v>
      </c>
      <c r="K13" s="25">
        <v>96297.976999999999</v>
      </c>
      <c r="L13" s="21">
        <f t="shared" ref="L13:L19" si="2">SUM(B13:K13)</f>
        <v>338188.17965000001</v>
      </c>
    </row>
    <row r="14" spans="1:15" ht="17.25" customHeight="1" x14ac:dyDescent="0.2">
      <c r="A14" s="16" t="s">
        <v>58</v>
      </c>
      <c r="B14" s="25">
        <v>405.77100000000002</v>
      </c>
      <c r="C14" s="25">
        <v>6715.6790000000001</v>
      </c>
      <c r="D14" s="25">
        <v>12.276</v>
      </c>
      <c r="E14" s="25">
        <v>5381.3969999999999</v>
      </c>
      <c r="F14" s="25">
        <v>475.08300000000003</v>
      </c>
      <c r="G14" s="25">
        <v>0</v>
      </c>
      <c r="H14" s="25">
        <v>11410.54696999999</v>
      </c>
      <c r="I14" s="25">
        <v>849.81600000000003</v>
      </c>
      <c r="J14" s="25">
        <v>147065.30600000001</v>
      </c>
      <c r="K14" s="25">
        <v>48624.207999999999</v>
      </c>
      <c r="L14" s="21">
        <f t="shared" si="2"/>
        <v>220940.08296999999</v>
      </c>
    </row>
    <row r="15" spans="1:15" ht="17.25" customHeight="1" x14ac:dyDescent="0.2">
      <c r="A15" s="16" t="s">
        <v>59</v>
      </c>
      <c r="B15" s="25">
        <v>2934.92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290.41000000000003</v>
      </c>
      <c r="K15" s="25">
        <v>99350.213000000003</v>
      </c>
      <c r="L15" s="21">
        <f t="shared" si="2"/>
        <v>102575.54300000001</v>
      </c>
    </row>
    <row r="16" spans="1:15" ht="17.25" customHeight="1" x14ac:dyDescent="0.2">
      <c r="A16" s="16" t="s">
        <v>60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39782.091999999997</v>
      </c>
      <c r="H16" s="25">
        <v>0</v>
      </c>
      <c r="I16" s="25">
        <v>186.54349999999999</v>
      </c>
      <c r="J16" s="25">
        <v>93433.165999999997</v>
      </c>
      <c r="K16" s="25">
        <v>0</v>
      </c>
      <c r="L16" s="21">
        <f t="shared" si="2"/>
        <v>133401.8015</v>
      </c>
    </row>
    <row r="17" spans="1:12" ht="17.25" customHeight="1" x14ac:dyDescent="0.2">
      <c r="A17" s="16" t="s">
        <v>24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309116.64500000002</v>
      </c>
      <c r="K17" s="25">
        <v>0</v>
      </c>
      <c r="L17" s="21">
        <f t="shared" si="2"/>
        <v>309116.64500000002</v>
      </c>
    </row>
    <row r="18" spans="1:12" ht="17.25" customHeight="1" x14ac:dyDescent="0.2">
      <c r="A18" s="16" t="s">
        <v>61</v>
      </c>
      <c r="B18" s="25">
        <v>39880</v>
      </c>
      <c r="C18" s="25">
        <v>7467</v>
      </c>
      <c r="D18" s="25">
        <v>0</v>
      </c>
      <c r="E18" s="25">
        <v>0</v>
      </c>
      <c r="F18" s="25">
        <v>136</v>
      </c>
      <c r="G18" s="25">
        <v>2177.2399999999998</v>
      </c>
      <c r="H18" s="25">
        <v>1907.9195300000001</v>
      </c>
      <c r="I18" s="25">
        <v>57.293500000000002</v>
      </c>
      <c r="J18" s="25">
        <v>388166</v>
      </c>
      <c r="K18" s="25">
        <v>74000.251000000004</v>
      </c>
      <c r="L18" s="21">
        <f t="shared" si="2"/>
        <v>513791.70402999996</v>
      </c>
    </row>
    <row r="19" spans="1:12" ht="17.25" customHeight="1" x14ac:dyDescent="0.2">
      <c r="A19" s="17" t="s">
        <v>26</v>
      </c>
      <c r="B19" s="25">
        <v>545706.15099999995</v>
      </c>
      <c r="C19" s="25">
        <v>48396.468999999997</v>
      </c>
      <c r="D19" s="25">
        <v>1101.47</v>
      </c>
      <c r="E19" s="25">
        <v>91951.303</v>
      </c>
      <c r="F19" s="25">
        <v>430.50799999999998</v>
      </c>
      <c r="G19" s="25">
        <v>59372.190999999999</v>
      </c>
      <c r="H19" s="25">
        <v>40081.743379999862</v>
      </c>
      <c r="I19" s="25">
        <v>2524.0349999999999</v>
      </c>
      <c r="J19" s="25">
        <v>185110.084</v>
      </c>
      <c r="K19" s="25">
        <v>641454.21600000001</v>
      </c>
      <c r="L19" s="21">
        <f t="shared" si="2"/>
        <v>1616128.17038</v>
      </c>
    </row>
    <row r="20" spans="1:12" ht="17.25" customHeight="1" x14ac:dyDescent="0.2">
      <c r="A20" s="18" t="s">
        <v>27</v>
      </c>
      <c r="B20" s="19">
        <f t="shared" ref="B20" si="3">SUM(B12:B19)</f>
        <v>7992251.129999999</v>
      </c>
      <c r="C20" s="19">
        <f t="shared" ref="C20:K20" si="4">SUM(C12:C19)</f>
        <v>1071292.821</v>
      </c>
      <c r="D20" s="19">
        <f>SUM(D12:D19)</f>
        <v>36537.858999999997</v>
      </c>
      <c r="E20" s="19">
        <f t="shared" si="4"/>
        <v>8193529.6060000006</v>
      </c>
      <c r="F20" s="19">
        <f>SUM(F12:F19)</f>
        <v>51105.45</v>
      </c>
      <c r="G20" s="19">
        <f t="shared" si="4"/>
        <v>3809323.5920000006</v>
      </c>
      <c r="H20" s="19">
        <f t="shared" si="4"/>
        <v>656823.98652999988</v>
      </c>
      <c r="I20" s="19">
        <f t="shared" si="4"/>
        <v>44168.096999999994</v>
      </c>
      <c r="J20" s="19">
        <f t="shared" si="4"/>
        <v>11069144.014</v>
      </c>
      <c r="K20" s="19">
        <f t="shared" si="4"/>
        <v>41233192.000999995</v>
      </c>
      <c r="L20" s="19">
        <f>SUM(L12:L19)</f>
        <v>74157368.556529984</v>
      </c>
    </row>
    <row r="21" spans="1:12" ht="17.25" customHeight="1" x14ac:dyDescent="0.2">
      <c r="A21" s="22" t="s">
        <v>28</v>
      </c>
      <c r="B21" s="19">
        <f t="shared" ref="B21" si="5">SUM(B20,B10)</f>
        <v>3516482.9229999986</v>
      </c>
      <c r="C21" s="19">
        <f t="shared" ref="C21:K21" si="6">SUM(C20,C10)</f>
        <v>1167395.3500000001</v>
      </c>
      <c r="D21" s="19">
        <f t="shared" si="6"/>
        <v>57485.212</v>
      </c>
      <c r="E21" s="19">
        <f t="shared" si="6"/>
        <v>9049245.2320000008</v>
      </c>
      <c r="F21" s="19">
        <f t="shared" si="6"/>
        <v>51528.67</v>
      </c>
      <c r="G21" s="19">
        <f t="shared" si="6"/>
        <v>3960896.3720000004</v>
      </c>
      <c r="H21" s="19">
        <f t="shared" si="6"/>
        <v>646956.33852999983</v>
      </c>
      <c r="I21" s="19">
        <f t="shared" si="6"/>
        <v>59168.096999999994</v>
      </c>
      <c r="J21" s="19">
        <f t="shared" si="6"/>
        <v>15967299.169</v>
      </c>
      <c r="K21" s="19">
        <f t="shared" si="6"/>
        <v>43155408.998999998</v>
      </c>
      <c r="L21" s="19">
        <f>SUM(L20,L10)</f>
        <v>77631866.362529978</v>
      </c>
    </row>
    <row r="22" spans="1:12" x14ac:dyDescent="0.2">
      <c r="A22" s="23"/>
      <c r="B22" s="23"/>
      <c r="C22"/>
      <c r="D22"/>
      <c r="E22"/>
      <c r="F22"/>
      <c r="G22"/>
      <c r="H22"/>
      <c r="I22"/>
      <c r="J22"/>
      <c r="K22"/>
      <c r="L22"/>
    </row>
    <row r="23" spans="1:12" x14ac:dyDescent="0.2">
      <c r="A23" s="24" t="s">
        <v>62</v>
      </c>
      <c r="B23" s="24"/>
      <c r="C23"/>
      <c r="D23"/>
      <c r="E23"/>
      <c r="F23"/>
      <c r="G23"/>
      <c r="H23"/>
      <c r="I23"/>
      <c r="J23"/>
      <c r="K23"/>
      <c r="L23"/>
    </row>
    <row r="24" spans="1:12" x14ac:dyDescent="0.2">
      <c r="A24" s="27" t="s">
        <v>73</v>
      </c>
      <c r="B24" s="27"/>
      <c r="C24" s="23"/>
      <c r="D24" s="23"/>
      <c r="E24" s="23"/>
      <c r="F24" s="23"/>
      <c r="G24" s="23"/>
      <c r="H24" s="23"/>
      <c r="I24" s="23"/>
      <c r="J24" s="23"/>
      <c r="K24" s="23"/>
      <c r="L24" s="23"/>
    </row>
  </sheetData>
  <mergeCells count="3">
    <mergeCell ref="A1:L1"/>
    <mergeCell ref="A2:L2"/>
    <mergeCell ref="A3:L3"/>
  </mergeCells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A3" sqref="A3:L3"/>
    </sheetView>
  </sheetViews>
  <sheetFormatPr defaultRowHeight="12.75" x14ac:dyDescent="0.2"/>
  <cols>
    <col min="1" max="1" width="52.28515625" style="12" bestFit="1" customWidth="1"/>
    <col min="2" max="12" width="13.7109375" style="12" customWidth="1"/>
  </cols>
  <sheetData>
    <row r="1" spans="1:15" s="2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5" s="28" customFormat="1" ht="20.100000000000001" customHeight="1" x14ac:dyDescent="0.25">
      <c r="A2" s="179" t="s">
        <v>77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5" ht="15" customHeight="1" x14ac:dyDescent="0.2">
      <c r="A3" s="180" t="s">
        <v>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5" s="11" customFormat="1" ht="24.75" customHeight="1" x14ac:dyDescent="0.2">
      <c r="A4" s="13"/>
      <c r="B4" s="13" t="s">
        <v>81</v>
      </c>
      <c r="C4" s="13" t="s">
        <v>52</v>
      </c>
      <c r="D4" s="13" t="s">
        <v>74</v>
      </c>
      <c r="E4" s="13" t="s">
        <v>53</v>
      </c>
      <c r="F4" s="13" t="s">
        <v>75</v>
      </c>
      <c r="G4" s="13" t="s">
        <v>6</v>
      </c>
      <c r="H4" s="13" t="s">
        <v>55</v>
      </c>
      <c r="I4" s="13" t="s">
        <v>76</v>
      </c>
      <c r="J4" s="13" t="s">
        <v>57</v>
      </c>
      <c r="K4" s="13" t="s">
        <v>71</v>
      </c>
      <c r="L4" s="13" t="s">
        <v>11</v>
      </c>
    </row>
    <row r="5" spans="1:15" ht="19.5" customHeight="1" x14ac:dyDescent="0.2">
      <c r="A5" s="14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>
        <f>SUM(C5:K5)</f>
        <v>0</v>
      </c>
    </row>
    <row r="6" spans="1:15" ht="17.25" customHeight="1" x14ac:dyDescent="0.2">
      <c r="A6" s="16" t="s">
        <v>13</v>
      </c>
      <c r="B6" s="25">
        <v>30000</v>
      </c>
      <c r="C6" s="25">
        <v>25000</v>
      </c>
      <c r="D6" s="25">
        <v>0</v>
      </c>
      <c r="E6" s="25">
        <v>25000</v>
      </c>
      <c r="F6" s="25">
        <v>0</v>
      </c>
      <c r="G6" s="25">
        <v>0</v>
      </c>
      <c r="H6" s="25">
        <v>119900</v>
      </c>
      <c r="I6" s="25">
        <v>15000</v>
      </c>
      <c r="J6" s="25">
        <v>25000</v>
      </c>
      <c r="K6" s="25">
        <v>26322.1</v>
      </c>
      <c r="L6" s="15">
        <f>SUM(B6:K6)</f>
        <v>266222.09999999998</v>
      </c>
    </row>
    <row r="7" spans="1:15" ht="17.25" customHeight="1" x14ac:dyDescent="0.2">
      <c r="A7" s="16" t="s">
        <v>14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45000</v>
      </c>
      <c r="K7" s="25">
        <v>0</v>
      </c>
      <c r="L7" s="15">
        <f t="shared" ref="L7:L9" si="0">SUM(B7:K7)</f>
        <v>45000</v>
      </c>
    </row>
    <row r="8" spans="1:15" ht="17.25" customHeight="1" x14ac:dyDescent="0.2">
      <c r="A8" s="16" t="s">
        <v>15</v>
      </c>
      <c r="B8" s="25">
        <v>-4597034.9160000002</v>
      </c>
      <c r="C8" s="25">
        <v>0</v>
      </c>
      <c r="D8" s="25">
        <v>0</v>
      </c>
      <c r="E8" s="25">
        <v>647248.09400000004</v>
      </c>
      <c r="F8" s="25">
        <v>0</v>
      </c>
      <c r="G8" s="25">
        <v>0</v>
      </c>
      <c r="H8" s="25">
        <v>-70847.611000000004</v>
      </c>
      <c r="I8" s="25">
        <v>0</v>
      </c>
      <c r="J8" s="25">
        <v>279165.82400000002</v>
      </c>
      <c r="K8" s="25">
        <v>703426.09699999995</v>
      </c>
      <c r="L8" s="15">
        <f t="shared" si="0"/>
        <v>-3038042.5120000001</v>
      </c>
    </row>
    <row r="9" spans="1:15" ht="17.25" customHeight="1" x14ac:dyDescent="0.2">
      <c r="A9" s="17" t="s">
        <v>16</v>
      </c>
      <c r="B9" s="25">
        <v>21489.24</v>
      </c>
      <c r="C9" s="25">
        <v>46102.529000000002</v>
      </c>
      <c r="D9" s="25">
        <v>23387.342000000001</v>
      </c>
      <c r="E9" s="25">
        <v>42449.803</v>
      </c>
      <c r="F9" s="25">
        <v>436.82</v>
      </c>
      <c r="G9" s="25">
        <v>144271.291</v>
      </c>
      <c r="H9" s="25">
        <v>10773.78</v>
      </c>
      <c r="I9" s="25">
        <v>0</v>
      </c>
      <c r="J9" s="25">
        <v>4327776.2419999996</v>
      </c>
      <c r="K9" s="25">
        <v>529642.76699999999</v>
      </c>
      <c r="L9" s="15">
        <f t="shared" si="0"/>
        <v>5146329.8139999993</v>
      </c>
      <c r="O9">
        <v>1000</v>
      </c>
    </row>
    <row r="10" spans="1:15" ht="17.25" customHeight="1" x14ac:dyDescent="0.2">
      <c r="A10" s="18" t="s">
        <v>17</v>
      </c>
      <c r="B10" s="19">
        <f t="shared" ref="B10:K10" si="1">SUM(B6:B9)</f>
        <v>-4545545.676</v>
      </c>
      <c r="C10" s="19">
        <f t="shared" si="1"/>
        <v>71102.52900000001</v>
      </c>
      <c r="D10" s="19">
        <f t="shared" si="1"/>
        <v>23387.342000000001</v>
      </c>
      <c r="E10" s="19">
        <f t="shared" si="1"/>
        <v>714697.897</v>
      </c>
      <c r="F10" s="19">
        <f t="shared" si="1"/>
        <v>436.82</v>
      </c>
      <c r="G10" s="19">
        <f t="shared" si="1"/>
        <v>144271.291</v>
      </c>
      <c r="H10" s="19">
        <f t="shared" si="1"/>
        <v>59826.168999999994</v>
      </c>
      <c r="I10" s="19">
        <f t="shared" si="1"/>
        <v>15000</v>
      </c>
      <c r="J10" s="19">
        <f t="shared" si="1"/>
        <v>4676942.0659999996</v>
      </c>
      <c r="K10" s="19">
        <f t="shared" si="1"/>
        <v>1259390.9639999999</v>
      </c>
      <c r="L10" s="19">
        <f>SUM(B10:K10)</f>
        <v>2419509.4019999998</v>
      </c>
    </row>
    <row r="11" spans="1:15" ht="17.25" customHeight="1" x14ac:dyDescent="0.2">
      <c r="A11" s="20" t="s">
        <v>18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>
        <f>SUM(C11:K11)</f>
        <v>0</v>
      </c>
    </row>
    <row r="12" spans="1:15" ht="17.25" customHeight="1" x14ac:dyDescent="0.2">
      <c r="A12" s="16" t="s">
        <v>19</v>
      </c>
      <c r="B12" s="25">
        <v>7061220.5669999998</v>
      </c>
      <c r="C12" s="25">
        <v>877556.70499999996</v>
      </c>
      <c r="D12" s="25">
        <v>42135.578000000001</v>
      </c>
      <c r="E12" s="25">
        <v>7566163.2759999996</v>
      </c>
      <c r="F12" s="25">
        <v>52406.993000000002</v>
      </c>
      <c r="G12" s="25">
        <v>3549842.1320000002</v>
      </c>
      <c r="H12" s="25">
        <v>568727.44799999997</v>
      </c>
      <c r="I12" s="25">
        <v>39557.94</v>
      </c>
      <c r="J12" s="25">
        <v>9274240.4959999993</v>
      </c>
      <c r="K12" s="25">
        <v>39556255.359999999</v>
      </c>
      <c r="L12" s="21">
        <f>SUM(B12:K12)</f>
        <v>68588106.495000005</v>
      </c>
    </row>
    <row r="13" spans="1:15" ht="17.25" customHeight="1" x14ac:dyDescent="0.2">
      <c r="A13" s="16" t="s">
        <v>20</v>
      </c>
      <c r="B13" s="25">
        <v>162036.01300000001</v>
      </c>
      <c r="C13" s="25">
        <v>6774.5039999999999</v>
      </c>
      <c r="D13" s="25">
        <v>0</v>
      </c>
      <c r="E13" s="25">
        <v>0</v>
      </c>
      <c r="F13" s="25">
        <v>0</v>
      </c>
      <c r="G13" s="25">
        <v>0</v>
      </c>
      <c r="H13" s="25">
        <v>19875.896000000001</v>
      </c>
      <c r="I13" s="25">
        <v>0</v>
      </c>
      <c r="J13" s="25">
        <v>59144.275000000001</v>
      </c>
      <c r="K13" s="25">
        <v>87022.490999999995</v>
      </c>
      <c r="L13" s="21">
        <f t="shared" ref="L13:L19" si="2">SUM(B13:K13)</f>
        <v>334853.179</v>
      </c>
    </row>
    <row r="14" spans="1:15" ht="17.25" customHeight="1" x14ac:dyDescent="0.2">
      <c r="A14" s="16" t="s">
        <v>58</v>
      </c>
      <c r="B14" s="25">
        <v>272.22899999999998</v>
      </c>
      <c r="C14" s="25">
        <v>2650</v>
      </c>
      <c r="D14" s="25">
        <v>33.009</v>
      </c>
      <c r="E14" s="25">
        <v>11137.759</v>
      </c>
      <c r="F14" s="25">
        <v>676.15200000000004</v>
      </c>
      <c r="G14" s="25">
        <v>0</v>
      </c>
      <c r="H14" s="25">
        <v>17990.771000000001</v>
      </c>
      <c r="I14" s="25">
        <v>677.83299999999997</v>
      </c>
      <c r="J14" s="25">
        <v>131622.93100000001</v>
      </c>
      <c r="K14" s="25">
        <v>51997.326000000001</v>
      </c>
      <c r="L14" s="21">
        <f t="shared" si="2"/>
        <v>217058.01</v>
      </c>
    </row>
    <row r="15" spans="1:15" ht="17.25" customHeight="1" x14ac:dyDescent="0.2">
      <c r="A15" s="16" t="s">
        <v>59</v>
      </c>
      <c r="B15" s="25">
        <v>3716.567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4.4000000000000004</v>
      </c>
      <c r="K15" s="25">
        <v>61982.292999999998</v>
      </c>
      <c r="L15" s="21">
        <f t="shared" si="2"/>
        <v>65703.259999999995</v>
      </c>
    </row>
    <row r="16" spans="1:15" ht="17.25" customHeight="1" x14ac:dyDescent="0.2">
      <c r="A16" s="16" t="s">
        <v>60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27268.68</v>
      </c>
      <c r="H16" s="25">
        <v>0</v>
      </c>
      <c r="I16" s="25">
        <v>1000.52</v>
      </c>
      <c r="J16" s="25">
        <v>102823.83100000001</v>
      </c>
      <c r="K16" s="25">
        <v>0</v>
      </c>
      <c r="L16" s="21">
        <f t="shared" si="2"/>
        <v>131093.03100000002</v>
      </c>
    </row>
    <row r="17" spans="1:12" ht="17.25" customHeight="1" x14ac:dyDescent="0.2">
      <c r="A17" s="16" t="s">
        <v>24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359920.10100000002</v>
      </c>
      <c r="K17" s="25">
        <v>0</v>
      </c>
      <c r="L17" s="21">
        <f t="shared" si="2"/>
        <v>359920.10100000002</v>
      </c>
    </row>
    <row r="18" spans="1:12" ht="17.25" customHeight="1" x14ac:dyDescent="0.2">
      <c r="A18" s="16" t="s">
        <v>61</v>
      </c>
      <c r="B18" s="25">
        <v>36993</v>
      </c>
      <c r="C18" s="25">
        <v>11201</v>
      </c>
      <c r="D18" s="25">
        <v>0</v>
      </c>
      <c r="E18" s="25">
        <v>0</v>
      </c>
      <c r="F18" s="25">
        <v>120.6</v>
      </c>
      <c r="G18" s="25">
        <v>7019.4570000000003</v>
      </c>
      <c r="H18" s="25">
        <v>1811.54108</v>
      </c>
      <c r="I18" s="25">
        <v>57.293999999999997</v>
      </c>
      <c r="J18" s="25">
        <v>248788</v>
      </c>
      <c r="K18" s="25">
        <v>66125.543000000005</v>
      </c>
      <c r="L18" s="21">
        <f t="shared" si="2"/>
        <v>372116.43508000002</v>
      </c>
    </row>
    <row r="19" spans="1:12" ht="17.25" customHeight="1" x14ac:dyDescent="0.2">
      <c r="A19" s="17" t="s">
        <v>26</v>
      </c>
      <c r="B19" s="25">
        <v>568193.48499999999</v>
      </c>
      <c r="C19" s="25">
        <v>37421.283000000003</v>
      </c>
      <c r="D19" s="25">
        <v>1035.5350000000001</v>
      </c>
      <c r="E19" s="25">
        <v>84814.438999999998</v>
      </c>
      <c r="F19" s="25">
        <v>733.12400000000002</v>
      </c>
      <c r="G19" s="25">
        <v>59152.544999999998</v>
      </c>
      <c r="H19" s="25">
        <v>46010.767950000001</v>
      </c>
      <c r="I19" s="25">
        <v>1472.271</v>
      </c>
      <c r="J19" s="25">
        <v>170027.61199999999</v>
      </c>
      <c r="K19" s="25">
        <v>671959.72900000005</v>
      </c>
      <c r="L19" s="21">
        <f t="shared" si="2"/>
        <v>1640820.7909500001</v>
      </c>
    </row>
    <row r="20" spans="1:12" ht="17.25" customHeight="1" x14ac:dyDescent="0.2">
      <c r="A20" s="18" t="s">
        <v>27</v>
      </c>
      <c r="B20" s="19">
        <f t="shared" ref="B20" si="3">SUM(B12:B19)</f>
        <v>7832431.8610000005</v>
      </c>
      <c r="C20" s="19">
        <f t="shared" ref="C20:K20" si="4">SUM(C12:C19)</f>
        <v>935603.49199999997</v>
      </c>
      <c r="D20" s="19">
        <f>SUM(D12:D19)</f>
        <v>43204.122000000003</v>
      </c>
      <c r="E20" s="19">
        <f t="shared" si="4"/>
        <v>7662115.4739999995</v>
      </c>
      <c r="F20" s="19">
        <f>SUM(F12:F19)</f>
        <v>53936.869000000006</v>
      </c>
      <c r="G20" s="19">
        <f t="shared" si="4"/>
        <v>3643282.8140000002</v>
      </c>
      <c r="H20" s="19">
        <f t="shared" si="4"/>
        <v>654416.42402999988</v>
      </c>
      <c r="I20" s="19">
        <f t="shared" si="4"/>
        <v>42765.858</v>
      </c>
      <c r="J20" s="19">
        <f t="shared" si="4"/>
        <v>10346571.646</v>
      </c>
      <c r="K20" s="19">
        <f t="shared" si="4"/>
        <v>40495342.741999991</v>
      </c>
      <c r="L20" s="19">
        <f>SUM(L12:L19)</f>
        <v>71709671.302030027</v>
      </c>
    </row>
    <row r="21" spans="1:12" ht="17.25" customHeight="1" x14ac:dyDescent="0.2">
      <c r="A21" s="22" t="s">
        <v>28</v>
      </c>
      <c r="B21" s="19">
        <f t="shared" ref="B21" si="5">SUM(B20,B10)</f>
        <v>3286886.1850000005</v>
      </c>
      <c r="C21" s="19">
        <f t="shared" ref="C21:K21" si="6">SUM(C20,C10)</f>
        <v>1006706.0209999999</v>
      </c>
      <c r="D21" s="19">
        <f t="shared" si="6"/>
        <v>66591.464000000007</v>
      </c>
      <c r="E21" s="19">
        <f t="shared" si="6"/>
        <v>8376813.3709999993</v>
      </c>
      <c r="F21" s="19">
        <f t="shared" si="6"/>
        <v>54373.689000000006</v>
      </c>
      <c r="G21" s="19">
        <f t="shared" si="6"/>
        <v>3787554.1050000004</v>
      </c>
      <c r="H21" s="19">
        <f t="shared" si="6"/>
        <v>714242.59302999987</v>
      </c>
      <c r="I21" s="19">
        <f t="shared" si="6"/>
        <v>57765.858</v>
      </c>
      <c r="J21" s="19">
        <f t="shared" si="6"/>
        <v>15023513.711999999</v>
      </c>
      <c r="K21" s="19">
        <f t="shared" si="6"/>
        <v>41754733.705999993</v>
      </c>
      <c r="L21" s="19">
        <f>SUM(L20,L10)</f>
        <v>74129180.704030022</v>
      </c>
    </row>
    <row r="22" spans="1:12" x14ac:dyDescent="0.2">
      <c r="A22" s="23"/>
      <c r="B22" s="23"/>
      <c r="C22"/>
      <c r="D22"/>
      <c r="E22"/>
      <c r="F22"/>
      <c r="G22"/>
      <c r="H22"/>
      <c r="I22"/>
      <c r="J22"/>
      <c r="K22"/>
      <c r="L22"/>
    </row>
    <row r="23" spans="1:12" x14ac:dyDescent="0.2">
      <c r="A23" s="24" t="s">
        <v>62</v>
      </c>
      <c r="B23" s="24"/>
      <c r="C23"/>
      <c r="D23"/>
      <c r="E23"/>
      <c r="F23"/>
      <c r="G23"/>
      <c r="H23"/>
      <c r="I23"/>
      <c r="J23"/>
      <c r="K23"/>
      <c r="L23"/>
    </row>
    <row r="24" spans="1:12" x14ac:dyDescent="0.2">
      <c r="A24" s="27" t="s">
        <v>73</v>
      </c>
      <c r="B24" s="27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31" spans="1:12" x14ac:dyDescent="0.2">
      <c r="D31" s="12">
        <v>1000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A3" sqref="A3:L3"/>
    </sheetView>
  </sheetViews>
  <sheetFormatPr defaultRowHeight="12.75" x14ac:dyDescent="0.2"/>
  <cols>
    <col min="1" max="1" width="52.28515625" style="12" bestFit="1" customWidth="1"/>
    <col min="2" max="12" width="13.7109375" style="12" customWidth="1"/>
  </cols>
  <sheetData>
    <row r="1" spans="1:12" s="2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28" customFormat="1" ht="20.100000000000001" customHeight="1" x14ac:dyDescent="0.25">
      <c r="A2" s="179" t="s">
        <v>72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21.75" customHeight="1" x14ac:dyDescent="0.2">
      <c r="A3" s="180" t="s">
        <v>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s="11" customFormat="1" ht="24.75" customHeight="1" x14ac:dyDescent="0.2">
      <c r="A4" s="13"/>
      <c r="B4" s="13" t="s">
        <v>81</v>
      </c>
      <c r="C4" s="13" t="s">
        <v>52</v>
      </c>
      <c r="D4" s="13" t="s">
        <v>74</v>
      </c>
      <c r="E4" s="13" t="s">
        <v>53</v>
      </c>
      <c r="F4" s="13" t="s">
        <v>75</v>
      </c>
      <c r="G4" s="13" t="s">
        <v>6</v>
      </c>
      <c r="H4" s="13" t="s">
        <v>55</v>
      </c>
      <c r="I4" s="13" t="s">
        <v>76</v>
      </c>
      <c r="J4" s="13" t="s">
        <v>57</v>
      </c>
      <c r="K4" s="13" t="s">
        <v>71</v>
      </c>
      <c r="L4" s="13" t="s">
        <v>11</v>
      </c>
    </row>
    <row r="5" spans="1:12" ht="19.5" customHeight="1" x14ac:dyDescent="0.2">
      <c r="A5" s="14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>
        <f>SUM(C5:K5)</f>
        <v>0</v>
      </c>
    </row>
    <row r="6" spans="1:12" ht="17.25" customHeight="1" x14ac:dyDescent="0.2">
      <c r="A6" s="16" t="s">
        <v>13</v>
      </c>
      <c r="B6" s="25">
        <v>30000</v>
      </c>
      <c r="C6" s="25">
        <v>25000</v>
      </c>
      <c r="D6" s="25"/>
      <c r="E6" s="25">
        <v>25000</v>
      </c>
      <c r="F6" s="25"/>
      <c r="G6" s="25">
        <v>0</v>
      </c>
      <c r="H6" s="25">
        <v>119900</v>
      </c>
      <c r="I6" s="25">
        <v>15000</v>
      </c>
      <c r="J6" s="25">
        <v>25000</v>
      </c>
      <c r="K6" s="25">
        <v>26322.1</v>
      </c>
      <c r="L6" s="15">
        <f>SUM(B6:K6)</f>
        <v>266222.09999999998</v>
      </c>
    </row>
    <row r="7" spans="1:12" ht="17.25" customHeight="1" x14ac:dyDescent="0.2">
      <c r="A7" s="16" t="s">
        <v>14</v>
      </c>
      <c r="B7" s="25">
        <v>0</v>
      </c>
      <c r="C7" s="25">
        <v>0</v>
      </c>
      <c r="D7" s="25"/>
      <c r="E7" s="25">
        <v>0</v>
      </c>
      <c r="F7" s="25"/>
      <c r="G7" s="25">
        <v>0</v>
      </c>
      <c r="H7" s="25">
        <v>0</v>
      </c>
      <c r="I7" s="25"/>
      <c r="J7" s="25">
        <v>45000</v>
      </c>
      <c r="K7" s="25">
        <v>0</v>
      </c>
      <c r="L7" s="15">
        <f t="shared" ref="L7:L9" si="0">SUM(B7:K7)</f>
        <v>45000</v>
      </c>
    </row>
    <row r="8" spans="1:12" ht="17.25" customHeight="1" x14ac:dyDescent="0.2">
      <c r="A8" s="16" t="s">
        <v>15</v>
      </c>
      <c r="B8" s="25">
        <v>-4624792.8720000004</v>
      </c>
      <c r="C8" s="25">
        <v>0</v>
      </c>
      <c r="D8" s="25"/>
      <c r="E8" s="25">
        <v>521371.29300000001</v>
      </c>
      <c r="F8" s="25"/>
      <c r="G8" s="25">
        <v>0</v>
      </c>
      <c r="H8" s="25">
        <v>-68493.577000000005</v>
      </c>
      <c r="I8" s="25"/>
      <c r="J8" s="25">
        <v>265017.66700000002</v>
      </c>
      <c r="K8" s="25">
        <v>635400.36899999995</v>
      </c>
      <c r="L8" s="15">
        <f t="shared" si="0"/>
        <v>-3271497.1200000006</v>
      </c>
    </row>
    <row r="9" spans="1:12" ht="17.25" customHeight="1" x14ac:dyDescent="0.2">
      <c r="A9" s="17" t="s">
        <v>16</v>
      </c>
      <c r="B9" s="25">
        <v>15016</v>
      </c>
      <c r="C9" s="25">
        <v>48055.148000000001</v>
      </c>
      <c r="D9" s="25">
        <v>26240.118999999999</v>
      </c>
      <c r="E9" s="25">
        <v>25668.016</v>
      </c>
      <c r="F9" s="25">
        <v>457.42</v>
      </c>
      <c r="G9" s="25">
        <v>144545.32</v>
      </c>
      <c r="H9" s="25">
        <v>220.76300000000001</v>
      </c>
      <c r="I9" s="25"/>
      <c r="J9" s="25">
        <v>4009995.5430000001</v>
      </c>
      <c r="K9" s="25">
        <v>529642.76699999999</v>
      </c>
      <c r="L9" s="15">
        <f t="shared" si="0"/>
        <v>4799841.0959999999</v>
      </c>
    </row>
    <row r="10" spans="1:12" ht="17.25" customHeight="1" x14ac:dyDescent="0.2">
      <c r="A10" s="18" t="s">
        <v>17</v>
      </c>
      <c r="B10" s="19">
        <f t="shared" ref="B10:K10" si="1">SUM(B6:B9)</f>
        <v>-4579776.8720000004</v>
      </c>
      <c r="C10" s="19">
        <f t="shared" si="1"/>
        <v>73055.148000000001</v>
      </c>
      <c r="D10" s="19">
        <f t="shared" si="1"/>
        <v>26240.118999999999</v>
      </c>
      <c r="E10" s="19">
        <f t="shared" si="1"/>
        <v>572039.30900000001</v>
      </c>
      <c r="F10" s="19">
        <f t="shared" si="1"/>
        <v>457.42</v>
      </c>
      <c r="G10" s="19">
        <f t="shared" si="1"/>
        <v>144545.32</v>
      </c>
      <c r="H10" s="19">
        <f t="shared" si="1"/>
        <v>51627.185999999994</v>
      </c>
      <c r="I10" s="19">
        <f t="shared" si="1"/>
        <v>15000</v>
      </c>
      <c r="J10" s="19">
        <f t="shared" si="1"/>
        <v>4345013.21</v>
      </c>
      <c r="K10" s="19">
        <f t="shared" si="1"/>
        <v>1191365.236</v>
      </c>
      <c r="L10" s="19">
        <f>SUM(B10:K10)</f>
        <v>1839566.0759999994</v>
      </c>
    </row>
    <row r="11" spans="1:12" ht="17.25" customHeight="1" x14ac:dyDescent="0.2">
      <c r="A11" s="20" t="s">
        <v>18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>
        <f>SUM(C11:K11)</f>
        <v>0</v>
      </c>
    </row>
    <row r="12" spans="1:12" ht="17.25" customHeight="1" x14ac:dyDescent="0.2">
      <c r="A12" s="16" t="s">
        <v>19</v>
      </c>
      <c r="B12" s="25">
        <v>7157793.2439999999</v>
      </c>
      <c r="C12" s="25">
        <v>818301.80299999996</v>
      </c>
      <c r="D12" s="25">
        <v>46261.203000000001</v>
      </c>
      <c r="E12" s="25">
        <v>6051586.4529999997</v>
      </c>
      <c r="F12" s="25">
        <v>0</v>
      </c>
      <c r="G12" s="25">
        <v>3379415.4049999998</v>
      </c>
      <c r="H12" s="25">
        <v>620053.66799999995</v>
      </c>
      <c r="I12" s="25">
        <v>35275.491269999999</v>
      </c>
      <c r="J12" s="25">
        <v>8778216.6699999999</v>
      </c>
      <c r="K12" s="25">
        <v>34206383.869000003</v>
      </c>
      <c r="L12" s="21">
        <f>SUM(B12:K12)</f>
        <v>61093287.806270003</v>
      </c>
    </row>
    <row r="13" spans="1:12" ht="17.25" customHeight="1" x14ac:dyDescent="0.2">
      <c r="A13" s="16" t="s">
        <v>20</v>
      </c>
      <c r="B13" s="25">
        <v>137424.144</v>
      </c>
      <c r="C13" s="25">
        <v>8373.8240000000005</v>
      </c>
      <c r="D13" s="25">
        <v>0</v>
      </c>
      <c r="E13" s="25">
        <v>663776.52899999998</v>
      </c>
      <c r="F13" s="25">
        <v>55875.12</v>
      </c>
      <c r="G13" s="25">
        <v>0</v>
      </c>
      <c r="H13" s="25">
        <v>22148.415000000001</v>
      </c>
      <c r="I13" s="25">
        <v>0</v>
      </c>
      <c r="J13" s="25">
        <v>42745.404000000002</v>
      </c>
      <c r="K13" s="25">
        <v>60299.074000000001</v>
      </c>
      <c r="L13" s="21">
        <f t="shared" ref="L13:L19" si="2">SUM(B13:K13)</f>
        <v>990642.51</v>
      </c>
    </row>
    <row r="14" spans="1:12" ht="17.25" customHeight="1" x14ac:dyDescent="0.2">
      <c r="A14" s="16" t="s">
        <v>58</v>
      </c>
      <c r="B14" s="25">
        <v>5433.41</v>
      </c>
      <c r="C14" s="25">
        <v>1421.8749499999999</v>
      </c>
      <c r="D14" s="25">
        <v>78.120999999999995</v>
      </c>
      <c r="E14" s="25">
        <v>5296.8140000000003</v>
      </c>
      <c r="F14" s="25">
        <v>293.74900000000002</v>
      </c>
      <c r="G14" s="25">
        <v>0</v>
      </c>
      <c r="H14" s="25">
        <v>20110.259539999992</v>
      </c>
      <c r="I14" s="25">
        <v>427.38044000000008</v>
      </c>
      <c r="J14" s="25">
        <v>180617.85500000001</v>
      </c>
      <c r="K14" s="25">
        <v>21826.549589999999</v>
      </c>
      <c r="L14" s="21">
        <f t="shared" si="2"/>
        <v>235506.01352000001</v>
      </c>
    </row>
    <row r="15" spans="1:12" ht="17.25" customHeight="1" x14ac:dyDescent="0.2">
      <c r="A15" s="16" t="s">
        <v>59</v>
      </c>
      <c r="B15" s="25">
        <v>5098.7910000000002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5.8</v>
      </c>
      <c r="K15" s="25">
        <v>81033.258000000002</v>
      </c>
      <c r="L15" s="21">
        <f t="shared" si="2"/>
        <v>86137.849000000002</v>
      </c>
    </row>
    <row r="16" spans="1:12" ht="17.25" customHeight="1" x14ac:dyDescent="0.2">
      <c r="A16" s="16" t="s">
        <v>60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39125.447</v>
      </c>
      <c r="H16" s="25">
        <v>0</v>
      </c>
      <c r="I16" s="25">
        <v>368.90357999999998</v>
      </c>
      <c r="J16" s="25">
        <v>104321.132</v>
      </c>
      <c r="K16" s="25">
        <v>0</v>
      </c>
      <c r="L16" s="21">
        <f t="shared" si="2"/>
        <v>143815.48258000001</v>
      </c>
    </row>
    <row r="17" spans="1:12" ht="17.25" customHeight="1" x14ac:dyDescent="0.2">
      <c r="A17" s="16" t="s">
        <v>24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26789.264999999999</v>
      </c>
      <c r="H17" s="25">
        <v>0</v>
      </c>
      <c r="I17" s="25">
        <v>0</v>
      </c>
      <c r="J17" s="25">
        <v>418502.658</v>
      </c>
      <c r="K17" s="25">
        <v>0</v>
      </c>
      <c r="L17" s="21">
        <f t="shared" si="2"/>
        <v>445291.92300000001</v>
      </c>
    </row>
    <row r="18" spans="1:12" ht="17.25" customHeight="1" x14ac:dyDescent="0.2">
      <c r="A18" s="16" t="s">
        <v>61</v>
      </c>
      <c r="B18" s="25">
        <v>29588</v>
      </c>
      <c r="C18" s="25">
        <v>7621</v>
      </c>
      <c r="D18" s="25">
        <v>0</v>
      </c>
      <c r="E18" s="25">
        <v>0</v>
      </c>
      <c r="F18" s="25">
        <v>77.492999999999995</v>
      </c>
      <c r="G18" s="25">
        <v>6343.6440000000002</v>
      </c>
      <c r="H18" s="25">
        <v>0</v>
      </c>
      <c r="I18" s="25">
        <v>50.128</v>
      </c>
      <c r="J18" s="25">
        <v>190398</v>
      </c>
      <c r="K18" s="25">
        <v>224454.61499999999</v>
      </c>
      <c r="L18" s="21">
        <f t="shared" si="2"/>
        <v>458532.88</v>
      </c>
    </row>
    <row r="19" spans="1:12" ht="17.25" customHeight="1" x14ac:dyDescent="0.2">
      <c r="A19" s="17" t="s">
        <v>26</v>
      </c>
      <c r="B19" s="25">
        <v>522146.35800000001</v>
      </c>
      <c r="C19" s="25">
        <v>37830.550999999999</v>
      </c>
      <c r="D19" s="25">
        <v>921.70699999999999</v>
      </c>
      <c r="E19" s="25">
        <v>67981.456999999995</v>
      </c>
      <c r="F19" s="25">
        <v>619.26400000000001</v>
      </c>
      <c r="G19" s="25">
        <v>26877.073</v>
      </c>
      <c r="H19" s="25">
        <v>53738.843000000001</v>
      </c>
      <c r="I19" s="25">
        <v>1521.5848800000001</v>
      </c>
      <c r="J19" s="25">
        <v>158190.44700000063</v>
      </c>
      <c r="K19" s="25">
        <v>375774.10600000003</v>
      </c>
      <c r="L19" s="21">
        <f t="shared" si="2"/>
        <v>1245601.3908800008</v>
      </c>
    </row>
    <row r="20" spans="1:12" ht="17.25" customHeight="1" x14ac:dyDescent="0.2">
      <c r="A20" s="18" t="s">
        <v>27</v>
      </c>
      <c r="B20" s="19">
        <f t="shared" ref="B20" si="3">SUM(B12:B19)</f>
        <v>7857483.9470000006</v>
      </c>
      <c r="C20" s="19">
        <f t="shared" ref="C20:K20" si="4">SUM(C12:C19)</f>
        <v>873549.05294999992</v>
      </c>
      <c r="D20" s="19">
        <f t="shared" si="4"/>
        <v>47261.031000000003</v>
      </c>
      <c r="E20" s="19">
        <f t="shared" si="4"/>
        <v>6788641.2530000005</v>
      </c>
      <c r="F20" s="19">
        <f>SUM(F12:F19)</f>
        <v>56865.626000000011</v>
      </c>
      <c r="G20" s="19">
        <f t="shared" si="4"/>
        <v>3478550.8339999998</v>
      </c>
      <c r="H20" s="19">
        <f t="shared" si="4"/>
        <v>716051.18553999998</v>
      </c>
      <c r="I20" s="19">
        <f t="shared" si="4"/>
        <v>37643.488169999997</v>
      </c>
      <c r="J20" s="19">
        <f t="shared" si="4"/>
        <v>9872997.966</v>
      </c>
      <c r="K20" s="19">
        <f t="shared" si="4"/>
        <v>34969771.471590005</v>
      </c>
      <c r="L20" s="19">
        <f>SUM(L12:L19)</f>
        <v>64698815.855250008</v>
      </c>
    </row>
    <row r="21" spans="1:12" ht="17.25" customHeight="1" x14ac:dyDescent="0.2">
      <c r="A21" s="22" t="s">
        <v>28</v>
      </c>
      <c r="B21" s="19">
        <f t="shared" ref="B21" si="5">SUM(B20,B10)</f>
        <v>3277707.0750000002</v>
      </c>
      <c r="C21" s="19">
        <f t="shared" ref="C21:K21" si="6">SUM(C20,C10)</f>
        <v>946604.20094999997</v>
      </c>
      <c r="D21" s="19">
        <f t="shared" si="6"/>
        <v>73501.149999999994</v>
      </c>
      <c r="E21" s="19">
        <f t="shared" si="6"/>
        <v>7360680.5620000008</v>
      </c>
      <c r="F21" s="19">
        <f t="shared" si="6"/>
        <v>57323.046000000009</v>
      </c>
      <c r="G21" s="19">
        <f t="shared" si="6"/>
        <v>3623096.1539999996</v>
      </c>
      <c r="H21" s="19">
        <f t="shared" si="6"/>
        <v>767678.37153999996</v>
      </c>
      <c r="I21" s="19">
        <f t="shared" si="6"/>
        <v>52643.488169999997</v>
      </c>
      <c r="J21" s="19">
        <f t="shared" si="6"/>
        <v>14218011.175999999</v>
      </c>
      <c r="K21" s="19">
        <f t="shared" si="6"/>
        <v>36161136.707590006</v>
      </c>
      <c r="L21" s="19">
        <f>SUM(L20,L10)</f>
        <v>66538381.931250006</v>
      </c>
    </row>
    <row r="22" spans="1:12" x14ac:dyDescent="0.2">
      <c r="A22" s="23"/>
      <c r="B22" s="23"/>
    </row>
    <row r="23" spans="1:12" x14ac:dyDescent="0.2">
      <c r="A23" s="24" t="s">
        <v>62</v>
      </c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x14ac:dyDescent="0.2">
      <c r="A24" s="27" t="s">
        <v>73</v>
      </c>
      <c r="B24" s="27"/>
      <c r="C24" s="23"/>
      <c r="D24" s="23"/>
      <c r="E24" s="23"/>
      <c r="F24" s="23"/>
      <c r="G24" s="23"/>
      <c r="H24" s="23"/>
      <c r="I24" s="23"/>
      <c r="J24" s="23"/>
      <c r="K24" s="23"/>
      <c r="L24" s="23"/>
    </row>
  </sheetData>
  <mergeCells count="3">
    <mergeCell ref="A1:L1"/>
    <mergeCell ref="A2:L2"/>
    <mergeCell ref="A3:L3"/>
  </mergeCells>
  <pageMargins left="0.7" right="0.7" top="0.75" bottom="0.75" header="0.3" footer="0.3"/>
  <pageSetup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C12" sqref="C12"/>
    </sheetView>
  </sheetViews>
  <sheetFormatPr defaultRowHeight="12.75" x14ac:dyDescent="0.2"/>
  <cols>
    <col min="1" max="1" width="52.28515625" style="12" bestFit="1" customWidth="1"/>
    <col min="2" max="2" width="13.42578125" style="12" customWidth="1"/>
    <col min="3" max="3" width="12.7109375" style="12" customWidth="1"/>
    <col min="4" max="4" width="9.28515625" style="12" customWidth="1"/>
    <col min="5" max="5" width="12.140625" style="12" bestFit="1" customWidth="1"/>
    <col min="6" max="6" width="14.140625" style="12" bestFit="1" customWidth="1"/>
    <col min="7" max="7" width="9.28515625" style="12" bestFit="1" customWidth="1"/>
    <col min="8" max="8" width="11.85546875" style="12" customWidth="1"/>
    <col min="9" max="9" width="16.140625" style="12" customWidth="1"/>
    <col min="10" max="10" width="10.28515625" style="12" customWidth="1"/>
    <col min="11" max="11" width="13.42578125" style="12" bestFit="1" customWidth="1"/>
    <col min="12" max="12" width="14" style="12" bestFit="1" customWidth="1"/>
  </cols>
  <sheetData>
    <row r="1" spans="1:12" s="2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28" customFormat="1" ht="20.100000000000001" customHeight="1" x14ac:dyDescent="0.25">
      <c r="A2" s="179" t="s">
        <v>67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21.75" customHeight="1" x14ac:dyDescent="0.2">
      <c r="A3" s="180" t="s">
        <v>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s="11" customFormat="1" ht="24.75" customHeight="1" x14ac:dyDescent="0.2">
      <c r="A4" s="13"/>
      <c r="B4" s="13" t="s">
        <v>34</v>
      </c>
      <c r="C4" s="13" t="s">
        <v>35</v>
      </c>
      <c r="D4" s="13" t="s">
        <v>68</v>
      </c>
      <c r="E4" s="13" t="s">
        <v>52</v>
      </c>
      <c r="F4" s="13" t="s">
        <v>53</v>
      </c>
      <c r="G4" s="13" t="s">
        <v>69</v>
      </c>
      <c r="H4" s="13" t="s">
        <v>6</v>
      </c>
      <c r="I4" s="13" t="s">
        <v>55</v>
      </c>
      <c r="J4" s="13" t="s">
        <v>70</v>
      </c>
      <c r="K4" s="13" t="s">
        <v>57</v>
      </c>
      <c r="L4" s="13" t="s">
        <v>11</v>
      </c>
    </row>
    <row r="5" spans="1:12" ht="19.5" customHeight="1" x14ac:dyDescent="0.2">
      <c r="A5" s="14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>
        <f t="shared" ref="L5:L19" si="0">SUM(B5:K5)</f>
        <v>0</v>
      </c>
    </row>
    <row r="6" spans="1:12" ht="17.25" customHeight="1" x14ac:dyDescent="0.2">
      <c r="A6" s="16" t="s">
        <v>13</v>
      </c>
      <c r="B6" s="25">
        <v>26322.1</v>
      </c>
      <c r="C6" s="25"/>
      <c r="D6" s="25"/>
      <c r="E6" s="25">
        <v>25000</v>
      </c>
      <c r="F6" s="25">
        <v>25000</v>
      </c>
      <c r="G6" s="25"/>
      <c r="H6" s="25">
        <v>0</v>
      </c>
      <c r="I6" s="25">
        <v>25000</v>
      </c>
      <c r="J6" s="25">
        <v>15000</v>
      </c>
      <c r="K6" s="25">
        <v>25000</v>
      </c>
      <c r="L6" s="15">
        <f t="shared" si="0"/>
        <v>141322.1</v>
      </c>
    </row>
    <row r="7" spans="1:12" ht="17.25" customHeight="1" x14ac:dyDescent="0.2">
      <c r="A7" s="16" t="s">
        <v>14</v>
      </c>
      <c r="B7" s="25">
        <v>0</v>
      </c>
      <c r="C7" s="25"/>
      <c r="D7" s="25"/>
      <c r="E7" s="25">
        <v>0</v>
      </c>
      <c r="F7" s="25">
        <v>0</v>
      </c>
      <c r="G7" s="25"/>
      <c r="H7" s="25">
        <v>0</v>
      </c>
      <c r="I7" s="25">
        <v>0</v>
      </c>
      <c r="J7" s="25">
        <v>0</v>
      </c>
      <c r="K7" s="25">
        <v>45000</v>
      </c>
      <c r="L7" s="15">
        <f t="shared" si="0"/>
        <v>45000</v>
      </c>
    </row>
    <row r="8" spans="1:12" ht="17.25" customHeight="1" x14ac:dyDescent="0.2">
      <c r="A8" s="16" t="s">
        <v>15</v>
      </c>
      <c r="B8" s="25">
        <v>595432.67000000004</v>
      </c>
      <c r="C8" s="25"/>
      <c r="D8" s="25"/>
      <c r="E8" s="25">
        <v>0</v>
      </c>
      <c r="F8" s="25">
        <v>408823</v>
      </c>
      <c r="G8" s="25"/>
      <c r="H8" s="25">
        <v>0</v>
      </c>
      <c r="I8" s="25">
        <v>14675.111999999999</v>
      </c>
      <c r="J8" s="25">
        <v>0</v>
      </c>
      <c r="K8" s="25">
        <v>307585.32</v>
      </c>
      <c r="L8" s="15">
        <f t="shared" si="0"/>
        <v>1326516.102</v>
      </c>
    </row>
    <row r="9" spans="1:12" ht="17.25" customHeight="1" x14ac:dyDescent="0.2">
      <c r="A9" s="17" t="s">
        <v>16</v>
      </c>
      <c r="B9" s="25">
        <v>529642.76699999999</v>
      </c>
      <c r="C9" s="25"/>
      <c r="D9" s="25">
        <v>24992</v>
      </c>
      <c r="E9" s="25">
        <v>48055</v>
      </c>
      <c r="F9" s="25">
        <v>26275</v>
      </c>
      <c r="G9" s="25">
        <v>510</v>
      </c>
      <c r="H9" s="25">
        <v>156889</v>
      </c>
      <c r="I9" s="25">
        <v>26443.907999999999</v>
      </c>
      <c r="J9" s="25">
        <v>0</v>
      </c>
      <c r="K9" s="25">
        <v>3701506.2990000001</v>
      </c>
      <c r="L9" s="29">
        <f>SUM(B9:K9)</f>
        <v>4514313.9740000004</v>
      </c>
    </row>
    <row r="10" spans="1:12" ht="17.25" customHeight="1" x14ac:dyDescent="0.2">
      <c r="A10" s="18" t="s">
        <v>17</v>
      </c>
      <c r="B10" s="19">
        <f>SUM(B6:B9)</f>
        <v>1151397.537</v>
      </c>
      <c r="C10" s="19">
        <f t="shared" ref="C10:K10" si="1">SUM(C6:C9)</f>
        <v>0</v>
      </c>
      <c r="D10" s="19">
        <f t="shared" si="1"/>
        <v>24992</v>
      </c>
      <c r="E10" s="19">
        <f t="shared" si="1"/>
        <v>73055</v>
      </c>
      <c r="F10" s="19">
        <f t="shared" si="1"/>
        <v>460098</v>
      </c>
      <c r="G10" s="19">
        <f t="shared" si="1"/>
        <v>510</v>
      </c>
      <c r="H10" s="19">
        <f t="shared" si="1"/>
        <v>156889</v>
      </c>
      <c r="I10" s="19">
        <f t="shared" si="1"/>
        <v>66119.02</v>
      </c>
      <c r="J10" s="19">
        <f t="shared" si="1"/>
        <v>15000</v>
      </c>
      <c r="K10" s="19">
        <f t="shared" si="1"/>
        <v>4079091.6189999999</v>
      </c>
      <c r="L10" s="19">
        <f t="shared" si="0"/>
        <v>6027152.176</v>
      </c>
    </row>
    <row r="11" spans="1:12" ht="17.25" customHeight="1" x14ac:dyDescent="0.2">
      <c r="A11" s="20" t="s">
        <v>18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>
        <f t="shared" si="0"/>
        <v>0</v>
      </c>
    </row>
    <row r="12" spans="1:12" ht="17.25" customHeight="1" x14ac:dyDescent="0.2">
      <c r="A12" s="16" t="s">
        <v>19</v>
      </c>
      <c r="B12" s="25">
        <v>31850001.274999999</v>
      </c>
      <c r="C12" s="25"/>
      <c r="D12" s="25">
        <v>48572</v>
      </c>
      <c r="E12" s="25">
        <v>1112528</v>
      </c>
      <c r="F12" s="25">
        <v>5716230</v>
      </c>
      <c r="G12" s="25">
        <v>56778</v>
      </c>
      <c r="H12" s="25">
        <v>3225312</v>
      </c>
      <c r="I12" s="25">
        <v>634336.924</v>
      </c>
      <c r="J12" s="25">
        <v>32157</v>
      </c>
      <c r="K12" s="25">
        <v>8953733.9580000006</v>
      </c>
      <c r="L12" s="15">
        <f t="shared" si="0"/>
        <v>51629649.157000005</v>
      </c>
    </row>
    <row r="13" spans="1:12" ht="17.25" customHeight="1" x14ac:dyDescent="0.2">
      <c r="A13" s="16" t="s">
        <v>20</v>
      </c>
      <c r="B13" s="25">
        <v>73038.697</v>
      </c>
      <c r="C13" s="25"/>
      <c r="D13" s="25"/>
      <c r="E13" s="25">
        <v>17860</v>
      </c>
      <c r="F13" s="25">
        <v>0</v>
      </c>
      <c r="G13" s="25"/>
      <c r="H13" s="25">
        <v>0</v>
      </c>
      <c r="I13" s="25">
        <v>12890.052</v>
      </c>
      <c r="J13" s="25">
        <v>22.5</v>
      </c>
      <c r="K13" s="25">
        <v>50833.684999999998</v>
      </c>
      <c r="L13" s="15">
        <f t="shared" si="0"/>
        <v>154644.93400000001</v>
      </c>
    </row>
    <row r="14" spans="1:12" ht="17.25" customHeight="1" x14ac:dyDescent="0.2">
      <c r="A14" s="16" t="s">
        <v>58</v>
      </c>
      <c r="B14" s="25">
        <v>17391.258999999998</v>
      </c>
      <c r="C14" s="25"/>
      <c r="D14" s="25">
        <v>61</v>
      </c>
      <c r="E14" s="25">
        <v>2100</v>
      </c>
      <c r="F14" s="25">
        <v>586685</v>
      </c>
      <c r="G14" s="25">
        <v>370</v>
      </c>
      <c r="H14" s="25"/>
      <c r="I14" s="25">
        <v>36315.896999999997</v>
      </c>
      <c r="J14" s="25">
        <v>541</v>
      </c>
      <c r="K14" s="25">
        <v>174220.23499999999</v>
      </c>
      <c r="L14" s="15">
        <f t="shared" si="0"/>
        <v>817684.39099999995</v>
      </c>
    </row>
    <row r="15" spans="1:12" ht="17.25" customHeight="1" x14ac:dyDescent="0.2">
      <c r="A15" s="16" t="s">
        <v>59</v>
      </c>
      <c r="B15" s="25">
        <v>97758.485000000001</v>
      </c>
      <c r="C15" s="25"/>
      <c r="D15" s="25"/>
      <c r="E15" s="25">
        <v>0</v>
      </c>
      <c r="F15" s="25">
        <v>0</v>
      </c>
      <c r="G15" s="25"/>
      <c r="H15" s="25"/>
      <c r="I15" s="25">
        <v>0</v>
      </c>
      <c r="J15" s="25">
        <v>0</v>
      </c>
      <c r="K15" s="25">
        <v>5.6070000000000002</v>
      </c>
      <c r="L15" s="15">
        <f t="shared" si="0"/>
        <v>97764.092000000004</v>
      </c>
    </row>
    <row r="16" spans="1:12" ht="17.25" customHeight="1" x14ac:dyDescent="0.2">
      <c r="A16" s="16" t="s">
        <v>60</v>
      </c>
      <c r="B16" s="25">
        <v>0</v>
      </c>
      <c r="C16" s="25"/>
      <c r="D16" s="25"/>
      <c r="E16" s="25">
        <v>0</v>
      </c>
      <c r="F16" s="25">
        <v>0</v>
      </c>
      <c r="G16" s="25"/>
      <c r="H16" s="25">
        <v>50639</v>
      </c>
      <c r="I16" s="25">
        <v>0</v>
      </c>
      <c r="J16" s="25">
        <v>33.5</v>
      </c>
      <c r="K16" s="25">
        <v>96826.407999999996</v>
      </c>
      <c r="L16" s="15">
        <f t="shared" si="0"/>
        <v>147498.908</v>
      </c>
    </row>
    <row r="17" spans="1:12" ht="17.25" customHeight="1" x14ac:dyDescent="0.2">
      <c r="A17" s="16" t="s">
        <v>24</v>
      </c>
      <c r="B17" s="25">
        <v>0</v>
      </c>
      <c r="C17" s="25"/>
      <c r="D17" s="25"/>
      <c r="E17" s="25"/>
      <c r="F17" s="25">
        <v>0</v>
      </c>
      <c r="G17" s="25"/>
      <c r="H17" s="25">
        <v>18253</v>
      </c>
      <c r="I17" s="25">
        <v>0</v>
      </c>
      <c r="J17" s="25">
        <v>0</v>
      </c>
      <c r="K17" s="25">
        <v>457877.33299999998</v>
      </c>
      <c r="L17" s="15">
        <f t="shared" si="0"/>
        <v>476130.33299999998</v>
      </c>
    </row>
    <row r="18" spans="1:12" ht="17.25" customHeight="1" x14ac:dyDescent="0.2">
      <c r="A18" s="16" t="s">
        <v>61</v>
      </c>
      <c r="B18" s="25">
        <v>176514.32699999999</v>
      </c>
      <c r="C18" s="25"/>
      <c r="D18" s="25"/>
      <c r="E18" s="25">
        <v>7313</v>
      </c>
      <c r="F18" s="25">
        <v>0</v>
      </c>
      <c r="G18" s="25">
        <v>96</v>
      </c>
      <c r="H18" s="25">
        <v>5299</v>
      </c>
      <c r="I18" s="25">
        <v>0</v>
      </c>
      <c r="J18" s="25">
        <v>43.3</v>
      </c>
      <c r="K18" s="25">
        <v>233200</v>
      </c>
      <c r="L18" s="15">
        <f t="shared" si="0"/>
        <v>422465.62699999998</v>
      </c>
    </row>
    <row r="19" spans="1:12" ht="17.25" customHeight="1" x14ac:dyDescent="0.2">
      <c r="A19" s="17" t="s">
        <v>26</v>
      </c>
      <c r="B19" s="25">
        <v>441062.33100000001</v>
      </c>
      <c r="C19" s="25"/>
      <c r="D19" s="25">
        <v>1035</v>
      </c>
      <c r="E19" s="25">
        <v>76515</v>
      </c>
      <c r="F19" s="25">
        <v>61711</v>
      </c>
      <c r="G19" s="25">
        <v>451</v>
      </c>
      <c r="H19" s="25">
        <v>23028</v>
      </c>
      <c r="I19" s="25">
        <v>41943.036999999997</v>
      </c>
      <c r="J19" s="25">
        <v>1814</v>
      </c>
      <c r="K19" s="25">
        <v>135965.07800000161</v>
      </c>
      <c r="L19" s="29">
        <f t="shared" si="0"/>
        <v>783524.44600000163</v>
      </c>
    </row>
    <row r="20" spans="1:12" ht="17.25" customHeight="1" x14ac:dyDescent="0.2">
      <c r="A20" s="18" t="s">
        <v>27</v>
      </c>
      <c r="B20" s="19">
        <f>SUM(B12:B19)</f>
        <v>32655766.373999998</v>
      </c>
      <c r="C20" s="19">
        <f t="shared" ref="C20:K20" si="2">SUM(C12:C19)</f>
        <v>0</v>
      </c>
      <c r="D20" s="19">
        <f t="shared" si="2"/>
        <v>49668</v>
      </c>
      <c r="E20" s="19">
        <f t="shared" si="2"/>
        <v>1216316</v>
      </c>
      <c r="F20" s="19">
        <f t="shared" si="2"/>
        <v>6364626</v>
      </c>
      <c r="G20" s="19">
        <f t="shared" si="2"/>
        <v>57695</v>
      </c>
      <c r="H20" s="19">
        <f t="shared" si="2"/>
        <v>3322531</v>
      </c>
      <c r="I20" s="19">
        <f t="shared" si="2"/>
        <v>725485.91</v>
      </c>
      <c r="J20" s="19">
        <f t="shared" si="2"/>
        <v>34611.300000000003</v>
      </c>
      <c r="K20" s="19">
        <f t="shared" si="2"/>
        <v>10102662.304000003</v>
      </c>
      <c r="L20" s="19">
        <f>SUM(L12:L19)</f>
        <v>54529361.888000004</v>
      </c>
    </row>
    <row r="21" spans="1:12" ht="17.25" customHeight="1" x14ac:dyDescent="0.2">
      <c r="A21" s="22" t="s">
        <v>28</v>
      </c>
      <c r="B21" s="19">
        <f>SUM(B20,B10)</f>
        <v>33807163.910999998</v>
      </c>
      <c r="C21" s="19">
        <f>SUM(C20,C10)</f>
        <v>0</v>
      </c>
      <c r="D21" s="19">
        <f t="shared" ref="D21:K21" si="3">SUM(D20,D10)</f>
        <v>74660</v>
      </c>
      <c r="E21" s="19">
        <f t="shared" si="3"/>
        <v>1289371</v>
      </c>
      <c r="F21" s="19">
        <f t="shared" si="3"/>
        <v>6824724</v>
      </c>
      <c r="G21" s="19">
        <f t="shared" si="3"/>
        <v>58205</v>
      </c>
      <c r="H21" s="19">
        <f t="shared" si="3"/>
        <v>3479420</v>
      </c>
      <c r="I21" s="19">
        <f t="shared" si="3"/>
        <v>791604.93</v>
      </c>
      <c r="J21" s="19">
        <f t="shared" si="3"/>
        <v>49611.3</v>
      </c>
      <c r="K21" s="19">
        <f t="shared" si="3"/>
        <v>14181753.923000004</v>
      </c>
      <c r="L21" s="19">
        <f>SUM(L20,L10)</f>
        <v>60556514.064000003</v>
      </c>
    </row>
    <row r="22" spans="1:12" x14ac:dyDescent="0.2">
      <c r="A22" s="23"/>
    </row>
    <row r="23" spans="1:12" x14ac:dyDescent="0.2">
      <c r="A23" s="24" t="s">
        <v>62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x14ac:dyDescent="0.2">
      <c r="A24" s="27" t="s">
        <v>73</v>
      </c>
      <c r="B24" s="23"/>
      <c r="C24" s="23"/>
      <c r="D24" s="23"/>
      <c r="E24" s="23"/>
      <c r="F24" s="23"/>
      <c r="G24" s="23"/>
      <c r="H24" s="23"/>
      <c r="I24" s="23"/>
      <c r="J24" s="23"/>
      <c r="L24" s="23"/>
    </row>
    <row r="26" spans="1:12" hidden="1" x14ac:dyDescent="0.2"/>
    <row r="27" spans="1:12" hidden="1" x14ac:dyDescent="0.2">
      <c r="K27" s="23">
        <v>26199999.921999998</v>
      </c>
    </row>
    <row r="28" spans="1:12" hidden="1" x14ac:dyDescent="0.2">
      <c r="K28" s="163">
        <v>135965.07800000161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A24" sqref="A24:XFD24"/>
    </sheetView>
  </sheetViews>
  <sheetFormatPr defaultRowHeight="12.75" x14ac:dyDescent="0.2"/>
  <cols>
    <col min="1" max="1" width="52.28515625" style="12" bestFit="1" customWidth="1"/>
    <col min="2" max="3" width="12.7109375" style="12" bestFit="1" customWidth="1"/>
    <col min="4" max="4" width="9.28515625" style="12" bestFit="1" customWidth="1"/>
    <col min="5" max="6" width="11.5703125" style="12" bestFit="1" customWidth="1"/>
    <col min="7" max="7" width="9.28515625" style="12" bestFit="1" customWidth="1"/>
    <col min="8" max="8" width="11.5703125" style="12" bestFit="1" customWidth="1"/>
    <col min="9" max="9" width="16.140625" style="12" customWidth="1"/>
    <col min="10" max="10" width="10.28515625" style="12" customWidth="1"/>
    <col min="11" max="11" width="12.7109375" style="12" bestFit="1" customWidth="1"/>
    <col min="12" max="12" width="14" style="12" bestFit="1" customWidth="1"/>
  </cols>
  <sheetData>
    <row r="1" spans="1:12" s="28" customFormat="1" ht="20.100000000000001" customHeight="1" x14ac:dyDescent="0.25">
      <c r="A1" s="179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28" customFormat="1" ht="20.100000000000001" customHeight="1" x14ac:dyDescent="0.25">
      <c r="A2" s="179" t="s">
        <v>63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21.75" customHeight="1" x14ac:dyDescent="0.2">
      <c r="B3" s="181" t="s">
        <v>41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11" customFormat="1" ht="24.75" customHeight="1" x14ac:dyDescent="0.2">
      <c r="A4" s="13"/>
      <c r="B4" s="13" t="s">
        <v>34</v>
      </c>
      <c r="C4" s="13" t="s">
        <v>35</v>
      </c>
      <c r="D4" s="13" t="s">
        <v>68</v>
      </c>
      <c r="E4" s="13" t="s">
        <v>52</v>
      </c>
      <c r="F4" s="13" t="s">
        <v>53</v>
      </c>
      <c r="G4" s="13" t="s">
        <v>69</v>
      </c>
      <c r="H4" s="13" t="s">
        <v>6</v>
      </c>
      <c r="I4" s="13" t="s">
        <v>55</v>
      </c>
      <c r="J4" s="13" t="s">
        <v>70</v>
      </c>
      <c r="K4" s="13" t="s">
        <v>57</v>
      </c>
      <c r="L4" s="13" t="s">
        <v>11</v>
      </c>
    </row>
    <row r="5" spans="1:12" ht="19.5" customHeight="1" x14ac:dyDescent="0.2">
      <c r="A5" s="14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>
        <f t="shared" ref="L5:L19" si="0">SUM(B5:K5)</f>
        <v>0</v>
      </c>
    </row>
    <row r="6" spans="1:12" ht="17.25" customHeight="1" x14ac:dyDescent="0.2">
      <c r="A6" s="16" t="s">
        <v>13</v>
      </c>
      <c r="B6" s="15">
        <v>26322.1</v>
      </c>
      <c r="C6" s="15">
        <v>3681434.27</v>
      </c>
      <c r="D6" s="15">
        <v>0</v>
      </c>
      <c r="E6" s="15">
        <v>25000</v>
      </c>
      <c r="F6" s="15">
        <v>25000</v>
      </c>
      <c r="G6" s="15">
        <v>0</v>
      </c>
      <c r="H6" s="15">
        <v>0</v>
      </c>
      <c r="I6" s="15">
        <v>25000</v>
      </c>
      <c r="J6" s="15">
        <v>0</v>
      </c>
      <c r="K6" s="15">
        <v>25000</v>
      </c>
      <c r="L6" s="15">
        <f t="shared" si="0"/>
        <v>3807756.37</v>
      </c>
    </row>
    <row r="7" spans="1:12" ht="17.25" customHeight="1" x14ac:dyDescent="0.2">
      <c r="A7" s="16" t="s">
        <v>14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45000</v>
      </c>
      <c r="L7" s="15">
        <f t="shared" si="0"/>
        <v>45000</v>
      </c>
    </row>
    <row r="8" spans="1:12" ht="17.25" customHeight="1" x14ac:dyDescent="0.2">
      <c r="A8" s="16" t="s">
        <v>15</v>
      </c>
      <c r="B8" s="15">
        <v>0</v>
      </c>
      <c r="C8" s="15">
        <v>2294423.9739999999</v>
      </c>
      <c r="D8" s="15">
        <v>0</v>
      </c>
      <c r="E8" s="15">
        <v>0</v>
      </c>
      <c r="F8" s="15">
        <v>299928.28000000003</v>
      </c>
      <c r="G8" s="15">
        <v>0</v>
      </c>
      <c r="H8" s="15">
        <v>0</v>
      </c>
      <c r="I8" s="15">
        <v>12252.458000000001</v>
      </c>
      <c r="J8" s="15">
        <v>0</v>
      </c>
      <c r="K8" s="15">
        <v>330424.022</v>
      </c>
      <c r="L8" s="15">
        <f t="shared" si="0"/>
        <v>2937028.7339999997</v>
      </c>
    </row>
    <row r="9" spans="1:12" ht="17.25" customHeight="1" x14ac:dyDescent="0.2">
      <c r="A9" s="17" t="s">
        <v>16</v>
      </c>
      <c r="B9" s="29">
        <v>663788.53399999999</v>
      </c>
      <c r="C9" s="29">
        <v>160028.44200000001</v>
      </c>
      <c r="D9" s="29">
        <v>19525.919999999998</v>
      </c>
      <c r="E9" s="29">
        <v>48055.148999999998</v>
      </c>
      <c r="F9" s="29">
        <v>33615.514999999999</v>
      </c>
      <c r="G9" s="29">
        <v>1041.6600000000001</v>
      </c>
      <c r="H9" s="29">
        <v>154657.31299999999</v>
      </c>
      <c r="I9" s="29">
        <v>29450.008999999998</v>
      </c>
      <c r="J9" s="29">
        <v>0</v>
      </c>
      <c r="K9" s="29">
        <v>3330390.8530000001</v>
      </c>
      <c r="L9" s="29">
        <f t="shared" si="0"/>
        <v>4440553.3950000005</v>
      </c>
    </row>
    <row r="10" spans="1:12" ht="17.25" customHeight="1" x14ac:dyDescent="0.2">
      <c r="A10" s="18" t="s">
        <v>17</v>
      </c>
      <c r="B10" s="19">
        <f>SUM(B6:B9)</f>
        <v>690110.63399999996</v>
      </c>
      <c r="C10" s="19">
        <f t="shared" ref="C10:K10" si="1">SUM(C6:C9)</f>
        <v>6135886.6859999998</v>
      </c>
      <c r="D10" s="19">
        <f t="shared" si="1"/>
        <v>19525.919999999998</v>
      </c>
      <c r="E10" s="19">
        <f t="shared" si="1"/>
        <v>73055.149000000005</v>
      </c>
      <c r="F10" s="19">
        <f t="shared" si="1"/>
        <v>358543.79500000004</v>
      </c>
      <c r="G10" s="19">
        <f t="shared" si="1"/>
        <v>1041.6600000000001</v>
      </c>
      <c r="H10" s="19">
        <f t="shared" si="1"/>
        <v>154657.31299999999</v>
      </c>
      <c r="I10" s="19">
        <f t="shared" si="1"/>
        <v>66702.467000000004</v>
      </c>
      <c r="J10" s="19">
        <f t="shared" si="1"/>
        <v>0</v>
      </c>
      <c r="K10" s="19">
        <f t="shared" si="1"/>
        <v>3730814.875</v>
      </c>
      <c r="L10" s="19">
        <f t="shared" si="0"/>
        <v>11230338.499</v>
      </c>
    </row>
    <row r="11" spans="1:12" ht="17.25" customHeight="1" x14ac:dyDescent="0.2">
      <c r="A11" s="20" t="s">
        <v>18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>
        <f t="shared" si="0"/>
        <v>0</v>
      </c>
    </row>
    <row r="12" spans="1:12" ht="17.25" customHeight="1" x14ac:dyDescent="0.2">
      <c r="A12" s="16" t="s">
        <v>19</v>
      </c>
      <c r="B12" s="15">
        <v>30727027.949999999</v>
      </c>
      <c r="C12" s="15">
        <v>25779284.405000001</v>
      </c>
      <c r="D12" s="15">
        <v>52969.093000000001</v>
      </c>
      <c r="E12" s="15">
        <v>1112857.6399999999</v>
      </c>
      <c r="F12" s="15">
        <v>6151440.7949999999</v>
      </c>
      <c r="G12" s="15">
        <v>59713.658000000003</v>
      </c>
      <c r="H12" s="15">
        <v>3118537.2609999999</v>
      </c>
      <c r="I12" s="15">
        <v>625225.37</v>
      </c>
      <c r="J12" s="15">
        <v>33718.459000000003</v>
      </c>
      <c r="K12" s="15">
        <v>8649382.5170000009</v>
      </c>
      <c r="L12" s="15">
        <f t="shared" si="0"/>
        <v>76310157.148000017</v>
      </c>
    </row>
    <row r="13" spans="1:12" ht="17.25" customHeight="1" x14ac:dyDescent="0.2">
      <c r="A13" s="16" t="s">
        <v>20</v>
      </c>
      <c r="B13" s="15">
        <v>72298.494000000006</v>
      </c>
      <c r="C13" s="15">
        <v>18397.938999999998</v>
      </c>
      <c r="D13" s="15">
        <v>0</v>
      </c>
      <c r="E13" s="15">
        <v>8795.277</v>
      </c>
      <c r="F13" s="15">
        <v>0</v>
      </c>
      <c r="G13" s="15">
        <v>0</v>
      </c>
      <c r="H13" s="15">
        <v>0</v>
      </c>
      <c r="I13" s="15">
        <v>8623.8289999999997</v>
      </c>
      <c r="J13" s="15">
        <v>0</v>
      </c>
      <c r="K13" s="15">
        <v>53284.961000000003</v>
      </c>
      <c r="L13" s="15">
        <f t="shared" si="0"/>
        <v>161400.5</v>
      </c>
    </row>
    <row r="14" spans="1:12" ht="17.25" customHeight="1" x14ac:dyDescent="0.2">
      <c r="A14" s="16" t="s">
        <v>58</v>
      </c>
      <c r="B14" s="15">
        <v>52002</v>
      </c>
      <c r="C14" s="15">
        <v>3732.6129999999998</v>
      </c>
      <c r="D14" s="15">
        <v>55.502000000000002</v>
      </c>
      <c r="E14" s="15">
        <v>3202.694</v>
      </c>
      <c r="F14" s="15">
        <v>15107.119000000001</v>
      </c>
      <c r="G14" s="15">
        <v>164.82599999999999</v>
      </c>
      <c r="H14" s="15">
        <v>0</v>
      </c>
      <c r="I14" s="15">
        <v>47356.398000000001</v>
      </c>
      <c r="J14" s="15">
        <v>511.12900000000002</v>
      </c>
      <c r="K14" s="15">
        <v>95457.337</v>
      </c>
      <c r="L14" s="15">
        <f t="shared" si="0"/>
        <v>217589.61800000002</v>
      </c>
    </row>
    <row r="15" spans="1:12" ht="17.25" customHeight="1" x14ac:dyDescent="0.2">
      <c r="A15" s="16" t="s">
        <v>59</v>
      </c>
      <c r="B15" s="15">
        <v>82236.429999999993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3.4020000000000001</v>
      </c>
      <c r="L15" s="15">
        <f t="shared" si="0"/>
        <v>82239.831999999995</v>
      </c>
    </row>
    <row r="16" spans="1:12" ht="17.25" customHeight="1" x14ac:dyDescent="0.2">
      <c r="A16" s="16" t="s">
        <v>60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45882.336000000003</v>
      </c>
      <c r="I16" s="15">
        <v>675.86500000000001</v>
      </c>
      <c r="J16" s="15">
        <v>1399.6089999999999</v>
      </c>
      <c r="K16" s="15">
        <v>172004.07399999999</v>
      </c>
      <c r="L16" s="15">
        <f t="shared" si="0"/>
        <v>219961.88399999999</v>
      </c>
    </row>
    <row r="17" spans="1:12" ht="17.25" customHeight="1" x14ac:dyDescent="0.2">
      <c r="A17" s="16" t="s">
        <v>24</v>
      </c>
      <c r="B17" s="15">
        <v>0</v>
      </c>
      <c r="C17" s="15">
        <v>430000.12099999998</v>
      </c>
      <c r="D17" s="15">
        <v>0</v>
      </c>
      <c r="E17" s="15">
        <v>0</v>
      </c>
      <c r="F17" s="15">
        <v>0</v>
      </c>
      <c r="G17" s="15">
        <v>0</v>
      </c>
      <c r="H17" s="15">
        <v>18261.814999999999</v>
      </c>
      <c r="I17" s="15">
        <v>0</v>
      </c>
      <c r="J17" s="15">
        <v>0</v>
      </c>
      <c r="K17" s="15">
        <v>448532.43800000002</v>
      </c>
      <c r="L17" s="15">
        <f t="shared" si="0"/>
        <v>896794.37400000007</v>
      </c>
    </row>
    <row r="18" spans="1:12" ht="17.25" customHeight="1" x14ac:dyDescent="0.2">
      <c r="A18" s="16" t="s">
        <v>61</v>
      </c>
      <c r="B18" s="15">
        <v>147282.54999999999</v>
      </c>
      <c r="C18" s="15">
        <v>29375</v>
      </c>
      <c r="D18" s="15">
        <v>0</v>
      </c>
      <c r="E18" s="15">
        <v>4664</v>
      </c>
      <c r="F18" s="15">
        <v>0</v>
      </c>
      <c r="G18" s="15">
        <v>91.67</v>
      </c>
      <c r="H18" s="15">
        <v>5805.1760000000004</v>
      </c>
      <c r="I18" s="15">
        <v>0</v>
      </c>
      <c r="J18" s="15">
        <v>26.274000000000001</v>
      </c>
      <c r="K18" s="15">
        <v>174674</v>
      </c>
      <c r="L18" s="15">
        <f t="shared" si="0"/>
        <v>361918.67000000004</v>
      </c>
    </row>
    <row r="19" spans="1:12" ht="17.25" customHeight="1" x14ac:dyDescent="0.2">
      <c r="A19" s="17" t="s">
        <v>26</v>
      </c>
      <c r="B19" s="29">
        <v>383593.10200000001</v>
      </c>
      <c r="C19" s="29">
        <v>965151.32799999998</v>
      </c>
      <c r="D19" s="29">
        <v>1060.8130000000001</v>
      </c>
      <c r="E19" s="29">
        <v>59329.618999999999</v>
      </c>
      <c r="F19" s="29">
        <v>56265.516000000003</v>
      </c>
      <c r="G19" s="29">
        <v>615.15800000000002</v>
      </c>
      <c r="H19" s="29">
        <v>28150.721000000001</v>
      </c>
      <c r="I19" s="29">
        <v>28039.282999999999</v>
      </c>
      <c r="J19" s="29">
        <v>18073.731</v>
      </c>
      <c r="K19" s="23">
        <v>123282.53500000015</v>
      </c>
      <c r="L19" s="29">
        <f t="shared" si="0"/>
        <v>1663561.8060000001</v>
      </c>
    </row>
    <row r="20" spans="1:12" ht="17.25" customHeight="1" x14ac:dyDescent="0.2">
      <c r="A20" s="18" t="s">
        <v>27</v>
      </c>
      <c r="B20" s="19">
        <f>SUM(B12:B19)</f>
        <v>31464440.526000001</v>
      </c>
      <c r="C20" s="19">
        <f t="shared" ref="C20:K20" si="2">SUM(C12:C19)</f>
        <v>27225941.406000003</v>
      </c>
      <c r="D20" s="19">
        <f t="shared" si="2"/>
        <v>54085.408000000003</v>
      </c>
      <c r="E20" s="19">
        <f t="shared" si="2"/>
        <v>1188849.2299999997</v>
      </c>
      <c r="F20" s="19">
        <f t="shared" si="2"/>
        <v>6222813.4299999997</v>
      </c>
      <c r="G20" s="19">
        <f t="shared" si="2"/>
        <v>60585.312000000005</v>
      </c>
      <c r="H20" s="19">
        <f t="shared" si="2"/>
        <v>3216637.3089999999</v>
      </c>
      <c r="I20" s="19">
        <f t="shared" si="2"/>
        <v>709920.74500000011</v>
      </c>
      <c r="J20" s="19">
        <f t="shared" si="2"/>
        <v>53729.201999999997</v>
      </c>
      <c r="K20" s="19">
        <f t="shared" si="2"/>
        <v>9716621.2639999986</v>
      </c>
      <c r="L20" s="19">
        <f>SUM(L12:L19)</f>
        <v>79913623.832000017</v>
      </c>
    </row>
    <row r="21" spans="1:12" ht="17.25" customHeight="1" x14ac:dyDescent="0.2">
      <c r="A21" s="22" t="s">
        <v>28</v>
      </c>
      <c r="B21" s="19">
        <f>SUM(B20,B10)</f>
        <v>32154551.16</v>
      </c>
      <c r="C21" s="19">
        <f>SUM(C20,C10)</f>
        <v>33361828.092000004</v>
      </c>
      <c r="D21" s="19">
        <f t="shared" ref="D21:K21" si="3">SUM(D20,D10)</f>
        <v>73611.328000000009</v>
      </c>
      <c r="E21" s="19">
        <f t="shared" si="3"/>
        <v>1261904.3789999997</v>
      </c>
      <c r="F21" s="19">
        <f t="shared" si="3"/>
        <v>6581357.2249999996</v>
      </c>
      <c r="G21" s="19">
        <f t="shared" si="3"/>
        <v>61626.972000000009</v>
      </c>
      <c r="H21" s="19">
        <f t="shared" si="3"/>
        <v>3371294.622</v>
      </c>
      <c r="I21" s="19">
        <f t="shared" si="3"/>
        <v>776623.21200000006</v>
      </c>
      <c r="J21" s="19">
        <f t="shared" si="3"/>
        <v>53729.201999999997</v>
      </c>
      <c r="K21" s="19">
        <f t="shared" si="3"/>
        <v>13447436.138999999</v>
      </c>
      <c r="L21" s="19">
        <f>SUM(L20,L10)</f>
        <v>91143962.331000015</v>
      </c>
    </row>
    <row r="22" spans="1:12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x14ac:dyDescent="0.2">
      <c r="A23" s="24" t="s">
        <v>62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x14ac:dyDescent="0.2">
      <c r="A24" s="27" t="s">
        <v>73</v>
      </c>
      <c r="B24" s="23"/>
      <c r="C24" s="23"/>
      <c r="D24" s="23"/>
      <c r="E24" s="23"/>
      <c r="F24" s="23"/>
      <c r="G24" s="23"/>
      <c r="H24" s="23"/>
      <c r="I24" s="23"/>
      <c r="J24" s="23"/>
    </row>
    <row r="26" spans="1:12" hidden="1" x14ac:dyDescent="0.2">
      <c r="K26" s="163">
        <v>24101800</v>
      </c>
      <c r="L26" s="23">
        <v>123282.53500000015</v>
      </c>
    </row>
  </sheetData>
  <mergeCells count="3">
    <mergeCell ref="A1:L1"/>
    <mergeCell ref="A2:L2"/>
    <mergeCell ref="B3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Equ Lia LT 22</vt:lpstr>
      <vt:lpstr>Equ Lia LT 21</vt:lpstr>
      <vt:lpstr>Equ Lia LT 20</vt:lpstr>
      <vt:lpstr>Equ Lia LT 19</vt:lpstr>
      <vt:lpstr>Equ Lia LT 18</vt:lpstr>
      <vt:lpstr>Equ Lia LT 17</vt:lpstr>
      <vt:lpstr>Equ Lia LT 16</vt:lpstr>
      <vt:lpstr>Equ Lia LT 15</vt:lpstr>
      <vt:lpstr>Equ Lia LT 14</vt:lpstr>
      <vt:lpstr>Equ Lia LT 13</vt:lpstr>
      <vt:lpstr>Equ Lia LT 12</vt:lpstr>
      <vt:lpstr>Equ Lia Long 11</vt:lpstr>
      <vt:lpstr>Equ Lia Long 10</vt:lpstr>
      <vt:lpstr>Equ Lia Long 09</vt:lpstr>
      <vt:lpstr>Equ Lia Long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2016-08-23T05:36:48Z</cp:lastPrinted>
  <dcterms:created xsi:type="dcterms:W3CDTF">2010-08-19T10:30:33Z</dcterms:created>
  <dcterms:modified xsi:type="dcterms:W3CDTF">2023-07-20T06:44:04Z</dcterms:modified>
</cp:coreProperties>
</file>