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J:\Statistics\Insurance\2022\LongTerm-Insurance\"/>
    </mc:Choice>
  </mc:AlternateContent>
  <bookViews>
    <workbookView xWindow="0" yWindow="0" windowWidth="21600" windowHeight="11865"/>
  </bookViews>
  <sheets>
    <sheet name="IF Pol Long 22" sheetId="18" r:id="rId1"/>
    <sheet name="IF Pol Long 21" sheetId="17" r:id="rId2"/>
    <sheet name="IF Pol Long 20" sheetId="15" r:id="rId3"/>
    <sheet name="IF Pol Long 19" sheetId="16" r:id="rId4"/>
    <sheet name="IF Pol Long 18" sheetId="13" r:id="rId5"/>
    <sheet name="IF Pol Long 17" sheetId="12" r:id="rId6"/>
    <sheet name="IF Pol Long 16" sheetId="11" r:id="rId7"/>
    <sheet name="IF Pol Long 15" sheetId="10" r:id="rId8"/>
    <sheet name="IF Pol Long 14" sheetId="7" r:id="rId9"/>
    <sheet name="IF Pol Long 13" sheetId="6" r:id="rId10"/>
    <sheet name="IF Pol Long 12" sheetId="5" r:id="rId11"/>
    <sheet name="IF Pol Long 11" sheetId="4" r:id="rId12"/>
    <sheet name="IF Pol Long 10" sheetId="3" r:id="rId13"/>
    <sheet name="IF Pol Long 09" sheetId="2" r:id="rId14"/>
    <sheet name="IF Pol Long 08" sheetId="9" r:id="rId15"/>
  </sheets>
  <calcPr calcId="152511"/>
</workbook>
</file>

<file path=xl/calcChain.xml><?xml version="1.0" encoding="utf-8"?>
<calcChain xmlns="http://schemas.openxmlformats.org/spreadsheetml/2006/main">
  <c r="K27" i="18" l="1"/>
  <c r="J27" i="18"/>
  <c r="I27" i="18"/>
  <c r="H27" i="18"/>
  <c r="G27" i="18"/>
  <c r="F27" i="18"/>
  <c r="E27" i="18"/>
  <c r="D27" i="18"/>
  <c r="C27" i="18"/>
  <c r="B27" i="18"/>
  <c r="L26" i="18"/>
  <c r="L25" i="18"/>
  <c r="L24" i="18"/>
  <c r="L23" i="18"/>
  <c r="K20" i="18"/>
  <c r="J20" i="18"/>
  <c r="I20" i="18"/>
  <c r="H20" i="18"/>
  <c r="G20" i="18"/>
  <c r="F20" i="18"/>
  <c r="E20" i="18"/>
  <c r="D20" i="18"/>
  <c r="C20" i="18"/>
  <c r="B20" i="18"/>
  <c r="K19" i="18"/>
  <c r="J19" i="18"/>
  <c r="I19" i="18"/>
  <c r="H19" i="18"/>
  <c r="G19" i="18"/>
  <c r="F19" i="18"/>
  <c r="E19" i="18"/>
  <c r="D19" i="18"/>
  <c r="C19" i="18"/>
  <c r="B19" i="18"/>
  <c r="K18" i="18"/>
  <c r="J18" i="18"/>
  <c r="I18" i="18"/>
  <c r="H18" i="18"/>
  <c r="G18" i="18"/>
  <c r="F18" i="18"/>
  <c r="E18" i="18"/>
  <c r="D18" i="18"/>
  <c r="C18" i="18"/>
  <c r="B18" i="18"/>
  <c r="K17" i="18"/>
  <c r="J17" i="18"/>
  <c r="I17" i="18"/>
  <c r="H17" i="18"/>
  <c r="G17" i="18"/>
  <c r="F17" i="18"/>
  <c r="E17" i="18"/>
  <c r="D17" i="18"/>
  <c r="C17" i="18"/>
  <c r="B17" i="18"/>
  <c r="K15" i="18"/>
  <c r="J15" i="18"/>
  <c r="I15" i="18"/>
  <c r="H15" i="18"/>
  <c r="G15" i="18"/>
  <c r="E15" i="18"/>
  <c r="D15" i="18"/>
  <c r="C15" i="18"/>
  <c r="B15" i="18"/>
  <c r="A15" i="18"/>
  <c r="A21" i="18" s="1"/>
  <c r="A27" i="18" s="1"/>
  <c r="L14" i="18"/>
  <c r="A14" i="18"/>
  <c r="A20" i="18" s="1"/>
  <c r="A26" i="18" s="1"/>
  <c r="L13" i="18"/>
  <c r="A13" i="18"/>
  <c r="A19" i="18" s="1"/>
  <c r="A25" i="18" s="1"/>
  <c r="L12" i="18"/>
  <c r="A12" i="18"/>
  <c r="A18" i="18" s="1"/>
  <c r="A24" i="18" s="1"/>
  <c r="L11" i="18"/>
  <c r="A11" i="18"/>
  <c r="A17" i="18" s="1"/>
  <c r="A23" i="18" s="1"/>
  <c r="K9" i="18"/>
  <c r="J9" i="18"/>
  <c r="I9" i="18"/>
  <c r="H9" i="18"/>
  <c r="G9" i="18"/>
  <c r="F9" i="18"/>
  <c r="E9" i="18"/>
  <c r="D9" i="18"/>
  <c r="C9" i="18"/>
  <c r="B9" i="18"/>
  <c r="L8" i="18"/>
  <c r="L7" i="18"/>
  <c r="L6" i="18"/>
  <c r="L5" i="18"/>
  <c r="C21" i="18" l="1"/>
  <c r="G21" i="18"/>
  <c r="K21" i="18"/>
  <c r="L15" i="18"/>
  <c r="L27" i="18"/>
  <c r="D21" i="18"/>
  <c r="H21" i="18"/>
  <c r="L19" i="18"/>
  <c r="E21" i="18"/>
  <c r="I21" i="18"/>
  <c r="L9" i="18"/>
  <c r="B21" i="18"/>
  <c r="F21" i="18"/>
  <c r="J21" i="18"/>
  <c r="L18" i="18"/>
  <c r="L20" i="18"/>
  <c r="L17" i="18"/>
  <c r="K27" i="17"/>
  <c r="J27" i="17"/>
  <c r="I27" i="17"/>
  <c r="H27" i="17"/>
  <c r="G27" i="17"/>
  <c r="F27" i="17"/>
  <c r="E27" i="17"/>
  <c r="D27" i="17"/>
  <c r="C27" i="17"/>
  <c r="B27" i="17"/>
  <c r="L26" i="17"/>
  <c r="L25" i="17"/>
  <c r="L24" i="17"/>
  <c r="L23" i="17"/>
  <c r="A21" i="17"/>
  <c r="A27" i="17" s="1"/>
  <c r="K20" i="17"/>
  <c r="J20" i="17"/>
  <c r="I20" i="17"/>
  <c r="H20" i="17"/>
  <c r="G20" i="17"/>
  <c r="F20" i="17"/>
  <c r="E20" i="17"/>
  <c r="D20" i="17"/>
  <c r="C20" i="17"/>
  <c r="B20" i="17"/>
  <c r="A20" i="17"/>
  <c r="A26" i="17" s="1"/>
  <c r="K19" i="17"/>
  <c r="J19" i="17"/>
  <c r="I19" i="17"/>
  <c r="H19" i="17"/>
  <c r="G19" i="17"/>
  <c r="F19" i="17"/>
  <c r="E19" i="17"/>
  <c r="D19" i="17"/>
  <c r="C19" i="17"/>
  <c r="B19" i="17"/>
  <c r="A19" i="17"/>
  <c r="A25" i="17" s="1"/>
  <c r="K18" i="17"/>
  <c r="J18" i="17"/>
  <c r="I18" i="17"/>
  <c r="H18" i="17"/>
  <c r="G18" i="17"/>
  <c r="F18" i="17"/>
  <c r="E18" i="17"/>
  <c r="D18" i="17"/>
  <c r="C18" i="17"/>
  <c r="B18" i="17"/>
  <c r="A18" i="17"/>
  <c r="A24" i="17" s="1"/>
  <c r="K17" i="17"/>
  <c r="J17" i="17"/>
  <c r="I17" i="17"/>
  <c r="H17" i="17"/>
  <c r="G17" i="17"/>
  <c r="F17" i="17"/>
  <c r="E17" i="17"/>
  <c r="D17" i="17"/>
  <c r="C17" i="17"/>
  <c r="B17" i="17"/>
  <c r="A17" i="17"/>
  <c r="A23" i="17" s="1"/>
  <c r="K15" i="17"/>
  <c r="J15" i="17"/>
  <c r="I15" i="17"/>
  <c r="H15" i="17"/>
  <c r="G15" i="17"/>
  <c r="E15" i="17"/>
  <c r="D15" i="17"/>
  <c r="C15" i="17"/>
  <c r="B15" i="17"/>
  <c r="A15" i="17"/>
  <c r="L14" i="17"/>
  <c r="A14" i="17"/>
  <c r="L13" i="17"/>
  <c r="A13" i="17"/>
  <c r="L12" i="17"/>
  <c r="A12" i="17"/>
  <c r="L11" i="17"/>
  <c r="A11" i="17"/>
  <c r="K9" i="17"/>
  <c r="J9" i="17"/>
  <c r="I9" i="17"/>
  <c r="H9" i="17"/>
  <c r="G9" i="17"/>
  <c r="F9" i="17"/>
  <c r="E9" i="17"/>
  <c r="D9" i="17"/>
  <c r="C9" i="17"/>
  <c r="B9" i="17"/>
  <c r="L8" i="17"/>
  <c r="L7" i="17"/>
  <c r="L6" i="17"/>
  <c r="L5" i="17"/>
  <c r="L21" i="18" l="1"/>
  <c r="B21" i="17"/>
  <c r="D21" i="17"/>
  <c r="F21" i="17"/>
  <c r="H21" i="17"/>
  <c r="J21" i="17"/>
  <c r="L19" i="17"/>
  <c r="L27" i="17"/>
  <c r="L15" i="17"/>
  <c r="L9" i="17"/>
  <c r="C21" i="17"/>
  <c r="E21" i="17"/>
  <c r="G21" i="17"/>
  <c r="I21" i="17"/>
  <c r="K21" i="17"/>
  <c r="L18" i="17"/>
  <c r="L20" i="17"/>
  <c r="L17" i="17"/>
  <c r="L24" i="16"/>
  <c r="L25" i="16"/>
  <c r="L26" i="16"/>
  <c r="L23" i="16"/>
  <c r="L12" i="16"/>
  <c r="L13" i="16"/>
  <c r="L14" i="16"/>
  <c r="L11" i="16"/>
  <c r="L6" i="16"/>
  <c r="L7" i="16"/>
  <c r="L8" i="16"/>
  <c r="L5" i="16"/>
  <c r="L21" i="17" l="1"/>
  <c r="B17" i="16"/>
  <c r="B18" i="16"/>
  <c r="B19" i="16"/>
  <c r="B20" i="16"/>
  <c r="B27" i="16"/>
  <c r="B9" i="16"/>
  <c r="J9" i="15" l="1"/>
  <c r="K27" i="16"/>
  <c r="J27" i="16"/>
  <c r="I27" i="16"/>
  <c r="H27" i="16"/>
  <c r="G27" i="16"/>
  <c r="F27" i="16"/>
  <c r="E27" i="16"/>
  <c r="D27" i="16"/>
  <c r="C27" i="16"/>
  <c r="K20" i="16"/>
  <c r="J20" i="16"/>
  <c r="I20" i="16"/>
  <c r="H20" i="16"/>
  <c r="G20" i="16"/>
  <c r="F20" i="16"/>
  <c r="E20" i="16"/>
  <c r="D20" i="16"/>
  <c r="C20" i="16"/>
  <c r="K19" i="16"/>
  <c r="J19" i="16"/>
  <c r="I19" i="16"/>
  <c r="H19" i="16"/>
  <c r="G19" i="16"/>
  <c r="F19" i="16"/>
  <c r="E19" i="16"/>
  <c r="D19" i="16"/>
  <c r="C19" i="16"/>
  <c r="K18" i="16"/>
  <c r="J18" i="16"/>
  <c r="I18" i="16"/>
  <c r="H18" i="16"/>
  <c r="G18" i="16"/>
  <c r="F18" i="16"/>
  <c r="E18" i="16"/>
  <c r="D18" i="16"/>
  <c r="C18" i="16"/>
  <c r="K17" i="16"/>
  <c r="J17" i="16"/>
  <c r="I17" i="16"/>
  <c r="H17" i="16"/>
  <c r="G17" i="16"/>
  <c r="F17" i="16"/>
  <c r="E17" i="16"/>
  <c r="D17" i="16"/>
  <c r="C17" i="16"/>
  <c r="L17" i="16" s="1"/>
  <c r="K15" i="16"/>
  <c r="J15" i="16"/>
  <c r="I15" i="16"/>
  <c r="H15" i="16"/>
  <c r="G15" i="16"/>
  <c r="E15" i="16"/>
  <c r="D15" i="16"/>
  <c r="C15" i="16"/>
  <c r="A15" i="16"/>
  <c r="A21" i="16" s="1"/>
  <c r="A27" i="16" s="1"/>
  <c r="A14" i="16"/>
  <c r="A20" i="16" s="1"/>
  <c r="A26" i="16" s="1"/>
  <c r="A13" i="16"/>
  <c r="A19" i="16" s="1"/>
  <c r="A25" i="16" s="1"/>
  <c r="A12" i="16"/>
  <c r="A18" i="16" s="1"/>
  <c r="A24" i="16" s="1"/>
  <c r="A11" i="16"/>
  <c r="A17" i="16" s="1"/>
  <c r="A23" i="16" s="1"/>
  <c r="K9" i="16"/>
  <c r="J9" i="16"/>
  <c r="I9" i="16"/>
  <c r="H9" i="16"/>
  <c r="G9" i="16"/>
  <c r="F9" i="16"/>
  <c r="E9" i="16"/>
  <c r="D9" i="16"/>
  <c r="C9" i="16"/>
  <c r="L18" i="16" l="1"/>
  <c r="L19" i="16"/>
  <c r="L21" i="16" s="1"/>
  <c r="L20" i="16"/>
  <c r="L27" i="16"/>
  <c r="H21" i="16"/>
  <c r="K21" i="16"/>
  <c r="J21" i="16"/>
  <c r="G21" i="16"/>
  <c r="L15" i="16"/>
  <c r="C21" i="16"/>
  <c r="L9" i="16"/>
  <c r="E21" i="16"/>
  <c r="K17" i="15"/>
  <c r="E17" i="15"/>
  <c r="D17" i="15" l="1"/>
  <c r="K27" i="15" l="1"/>
  <c r="J27" i="15"/>
  <c r="I27" i="15"/>
  <c r="H27" i="15"/>
  <c r="G27" i="15"/>
  <c r="F27" i="15"/>
  <c r="E27" i="15"/>
  <c r="D27" i="15"/>
  <c r="C27" i="15"/>
  <c r="B27" i="15"/>
  <c r="L26" i="15"/>
  <c r="L25" i="15"/>
  <c r="L24" i="15"/>
  <c r="L23" i="15"/>
  <c r="K20" i="15"/>
  <c r="J20" i="15"/>
  <c r="I20" i="15"/>
  <c r="H20" i="15"/>
  <c r="G20" i="15"/>
  <c r="F20" i="15"/>
  <c r="E20" i="15"/>
  <c r="D20" i="15"/>
  <c r="C20" i="15"/>
  <c r="B20" i="15"/>
  <c r="K19" i="15"/>
  <c r="J19" i="15"/>
  <c r="I19" i="15"/>
  <c r="H19" i="15"/>
  <c r="G19" i="15"/>
  <c r="F19" i="15"/>
  <c r="E19" i="15"/>
  <c r="D19" i="15"/>
  <c r="C19" i="15"/>
  <c r="B19" i="15"/>
  <c r="K18" i="15"/>
  <c r="J18" i="15"/>
  <c r="I18" i="15"/>
  <c r="H18" i="15"/>
  <c r="G18" i="15"/>
  <c r="F18" i="15"/>
  <c r="E18" i="15"/>
  <c r="D18" i="15"/>
  <c r="C18" i="15"/>
  <c r="B18" i="15"/>
  <c r="J17" i="15"/>
  <c r="I17" i="15"/>
  <c r="H17" i="15"/>
  <c r="G17" i="15"/>
  <c r="F17" i="15"/>
  <c r="C17" i="15"/>
  <c r="B17" i="15"/>
  <c r="K15" i="15"/>
  <c r="J15" i="15"/>
  <c r="I15" i="15"/>
  <c r="H15" i="15"/>
  <c r="G15" i="15"/>
  <c r="E15" i="15"/>
  <c r="D15" i="15"/>
  <c r="C15" i="15"/>
  <c r="B15" i="15"/>
  <c r="A15" i="15"/>
  <c r="A21" i="15" s="1"/>
  <c r="A27" i="15" s="1"/>
  <c r="L14" i="15"/>
  <c r="A14" i="15"/>
  <c r="A20" i="15" s="1"/>
  <c r="A26" i="15" s="1"/>
  <c r="L13" i="15"/>
  <c r="A13" i="15"/>
  <c r="A19" i="15" s="1"/>
  <c r="A25" i="15" s="1"/>
  <c r="L12" i="15"/>
  <c r="A12" i="15"/>
  <c r="A18" i="15" s="1"/>
  <c r="A24" i="15" s="1"/>
  <c r="L11" i="15"/>
  <c r="A11" i="15"/>
  <c r="A17" i="15" s="1"/>
  <c r="A23" i="15" s="1"/>
  <c r="K9" i="15"/>
  <c r="I9" i="15"/>
  <c r="H9" i="15"/>
  <c r="G9" i="15"/>
  <c r="F9" i="15"/>
  <c r="E9" i="15"/>
  <c r="D9" i="15"/>
  <c r="C9" i="15"/>
  <c r="B9" i="15"/>
  <c r="L8" i="15"/>
  <c r="L7" i="15"/>
  <c r="L6" i="15"/>
  <c r="L5" i="15"/>
  <c r="L15" i="15" l="1"/>
  <c r="E21" i="15"/>
  <c r="I21" i="15"/>
  <c r="D21" i="15"/>
  <c r="L9" i="15"/>
  <c r="L27" i="15"/>
  <c r="B21" i="15"/>
  <c r="F21" i="15"/>
  <c r="J21" i="15"/>
  <c r="L19" i="15"/>
  <c r="L18" i="15"/>
  <c r="C21" i="15"/>
  <c r="G21" i="15"/>
  <c r="K21" i="15"/>
  <c r="L20" i="15"/>
  <c r="H21" i="15"/>
  <c r="L17" i="15"/>
  <c r="C21" i="11"/>
  <c r="D21" i="11"/>
  <c r="E21" i="11"/>
  <c r="F21" i="11"/>
  <c r="G21" i="11"/>
  <c r="H21" i="11"/>
  <c r="I21" i="11"/>
  <c r="J21" i="11"/>
  <c r="K21" i="11"/>
  <c r="C15" i="11"/>
  <c r="D15" i="11"/>
  <c r="E15" i="11"/>
  <c r="F15" i="11"/>
  <c r="G15" i="11"/>
  <c r="H15" i="11"/>
  <c r="I15" i="11"/>
  <c r="J15" i="11"/>
  <c r="K15" i="11"/>
  <c r="L12" i="11"/>
  <c r="L13" i="11"/>
  <c r="L14" i="11"/>
  <c r="L11" i="11"/>
  <c r="C9" i="11"/>
  <c r="D9" i="11"/>
  <c r="E9" i="11"/>
  <c r="F9" i="11"/>
  <c r="G9" i="11"/>
  <c r="H9" i="11"/>
  <c r="I9" i="11"/>
  <c r="J9" i="11"/>
  <c r="K9" i="11"/>
  <c r="L6" i="11"/>
  <c r="L7" i="11"/>
  <c r="L8" i="11"/>
  <c r="L5" i="11"/>
  <c r="C27" i="12"/>
  <c r="D27" i="12"/>
  <c r="E27" i="12"/>
  <c r="F27" i="12"/>
  <c r="G27" i="12"/>
  <c r="H27" i="12"/>
  <c r="I27" i="12"/>
  <c r="J27" i="12"/>
  <c r="K27" i="12"/>
  <c r="L24" i="12"/>
  <c r="L25" i="12"/>
  <c r="L26" i="12"/>
  <c r="L23" i="12"/>
  <c r="C15" i="12"/>
  <c r="D15" i="12"/>
  <c r="E15" i="12"/>
  <c r="F15" i="12"/>
  <c r="G15" i="12"/>
  <c r="H15" i="12"/>
  <c r="I15" i="12"/>
  <c r="J15" i="12"/>
  <c r="K15" i="12"/>
  <c r="L12" i="12"/>
  <c r="L13" i="12"/>
  <c r="L14" i="12"/>
  <c r="L11" i="12"/>
  <c r="C9" i="12"/>
  <c r="D9" i="12"/>
  <c r="E9" i="12"/>
  <c r="F9" i="12"/>
  <c r="G9" i="12"/>
  <c r="H9" i="12"/>
  <c r="I9" i="12"/>
  <c r="J9" i="12"/>
  <c r="K9" i="12"/>
  <c r="L6" i="12"/>
  <c r="L7" i="12"/>
  <c r="L8" i="12"/>
  <c r="L5" i="12"/>
  <c r="C27" i="13"/>
  <c r="D27" i="13"/>
  <c r="E27" i="13"/>
  <c r="F27" i="13"/>
  <c r="G27" i="13"/>
  <c r="H27" i="13"/>
  <c r="I27" i="13"/>
  <c r="J27" i="13"/>
  <c r="K27" i="13"/>
  <c r="L24" i="13"/>
  <c r="L25" i="13"/>
  <c r="L26" i="13"/>
  <c r="L23" i="13"/>
  <c r="C15" i="13"/>
  <c r="D15" i="13"/>
  <c r="E15" i="13"/>
  <c r="F15" i="13"/>
  <c r="G15" i="13"/>
  <c r="H15" i="13"/>
  <c r="I15" i="13"/>
  <c r="J15" i="13"/>
  <c r="K15" i="13"/>
  <c r="L12" i="13"/>
  <c r="L13" i="13"/>
  <c r="L14" i="13"/>
  <c r="L11" i="13"/>
  <c r="C9" i="13"/>
  <c r="D9" i="13"/>
  <c r="E9" i="13"/>
  <c r="F9" i="13"/>
  <c r="G9" i="13"/>
  <c r="H9" i="13"/>
  <c r="I9" i="13"/>
  <c r="J9" i="13"/>
  <c r="K9" i="13"/>
  <c r="L6" i="13"/>
  <c r="L7" i="13"/>
  <c r="L8" i="13"/>
  <c r="L5" i="13"/>
  <c r="B20" i="11"/>
  <c r="L20" i="11" s="1"/>
  <c r="B19" i="11"/>
  <c r="L19" i="11" s="1"/>
  <c r="B18" i="11"/>
  <c r="L18" i="11" s="1"/>
  <c r="B17" i="11"/>
  <c r="B27" i="11"/>
  <c r="B15" i="11"/>
  <c r="B9" i="11"/>
  <c r="B21" i="11" l="1"/>
  <c r="L17" i="11"/>
  <c r="L21" i="15"/>
  <c r="B17" i="12"/>
  <c r="B18" i="12"/>
  <c r="B19" i="12"/>
  <c r="B20" i="12"/>
  <c r="B27" i="12"/>
  <c r="L27" i="12" s="1"/>
  <c r="B15" i="12"/>
  <c r="B9" i="12"/>
  <c r="B21" i="12" l="1"/>
  <c r="B17" i="13"/>
  <c r="B18" i="13"/>
  <c r="B19" i="13"/>
  <c r="B20" i="13"/>
  <c r="B27" i="13"/>
  <c r="L27" i="13" s="1"/>
  <c r="B15" i="13"/>
  <c r="B9" i="13"/>
  <c r="B21" i="13" l="1"/>
  <c r="K20" i="13"/>
  <c r="J20" i="13"/>
  <c r="I20" i="13"/>
  <c r="H20" i="13"/>
  <c r="G20" i="13"/>
  <c r="F20" i="13"/>
  <c r="E20" i="13"/>
  <c r="D20" i="13"/>
  <c r="C20" i="13"/>
  <c r="L20" i="13" s="1"/>
  <c r="K19" i="13"/>
  <c r="J19" i="13"/>
  <c r="I19" i="13"/>
  <c r="H19" i="13"/>
  <c r="G19" i="13"/>
  <c r="F19" i="13"/>
  <c r="E19" i="13"/>
  <c r="D19" i="13"/>
  <c r="C19" i="13"/>
  <c r="K18" i="13"/>
  <c r="J18" i="13"/>
  <c r="I18" i="13"/>
  <c r="H18" i="13"/>
  <c r="G18" i="13"/>
  <c r="F18" i="13"/>
  <c r="E18" i="13"/>
  <c r="D18" i="13"/>
  <c r="C18" i="13"/>
  <c r="L18" i="13" s="1"/>
  <c r="K17" i="13"/>
  <c r="J17" i="13"/>
  <c r="J21" i="13" s="1"/>
  <c r="I17" i="13"/>
  <c r="H17" i="13"/>
  <c r="H21" i="13" s="1"/>
  <c r="G17" i="13"/>
  <c r="F17" i="13"/>
  <c r="F21" i="13" s="1"/>
  <c r="E17" i="13"/>
  <c r="D17" i="13"/>
  <c r="D21" i="13" s="1"/>
  <c r="C17" i="13"/>
  <c r="A15" i="13"/>
  <c r="A21" i="13" s="1"/>
  <c r="A27" i="13" s="1"/>
  <c r="A14" i="13"/>
  <c r="A20" i="13" s="1"/>
  <c r="A26" i="13" s="1"/>
  <c r="A13" i="13"/>
  <c r="A19" i="13" s="1"/>
  <c r="A25" i="13" s="1"/>
  <c r="A12" i="13"/>
  <c r="A18" i="13" s="1"/>
  <c r="A24" i="13" s="1"/>
  <c r="A11" i="13"/>
  <c r="A17" i="13" s="1"/>
  <c r="A23" i="13" s="1"/>
  <c r="L19" i="13" l="1"/>
  <c r="L17" i="13"/>
  <c r="E21" i="13"/>
  <c r="I21" i="13"/>
  <c r="C21" i="13"/>
  <c r="G21" i="13"/>
  <c r="K21" i="13"/>
  <c r="L9" i="13"/>
  <c r="L15" i="13"/>
  <c r="D17" i="12"/>
  <c r="E17" i="12"/>
  <c r="F17" i="12"/>
  <c r="G17" i="12"/>
  <c r="H17" i="12"/>
  <c r="I17" i="12"/>
  <c r="J17" i="12"/>
  <c r="K17" i="12"/>
  <c r="D18" i="12"/>
  <c r="E18" i="12"/>
  <c r="F18" i="12"/>
  <c r="G18" i="12"/>
  <c r="H18" i="12"/>
  <c r="I18" i="12"/>
  <c r="J18" i="12"/>
  <c r="K18" i="12"/>
  <c r="D19" i="12"/>
  <c r="E19" i="12"/>
  <c r="F19" i="12"/>
  <c r="G19" i="12"/>
  <c r="H19" i="12"/>
  <c r="I19" i="12"/>
  <c r="J19" i="12"/>
  <c r="K19" i="12"/>
  <c r="D20" i="12"/>
  <c r="E20" i="12"/>
  <c r="F20" i="12"/>
  <c r="G20" i="12"/>
  <c r="H20" i="12"/>
  <c r="I20" i="12"/>
  <c r="J20" i="12"/>
  <c r="K20" i="12"/>
  <c r="C18" i="12"/>
  <c r="C19" i="12"/>
  <c r="C20" i="12"/>
  <c r="C17" i="12"/>
  <c r="L19" i="12" l="1"/>
  <c r="C21" i="12"/>
  <c r="L17" i="12"/>
  <c r="K21" i="12"/>
  <c r="G21" i="12"/>
  <c r="L20" i="12"/>
  <c r="J21" i="12"/>
  <c r="F21" i="12"/>
  <c r="I21" i="12"/>
  <c r="E21" i="12"/>
  <c r="L18" i="12"/>
  <c r="H21" i="12"/>
  <c r="D21" i="12"/>
  <c r="L21" i="13"/>
  <c r="L21" i="12" l="1"/>
  <c r="A15" i="12"/>
  <c r="A21" i="12" s="1"/>
  <c r="A27" i="12" s="1"/>
  <c r="A14" i="12"/>
  <c r="A20" i="12" s="1"/>
  <c r="A26" i="12" s="1"/>
  <c r="A13" i="12"/>
  <c r="A19" i="12" s="1"/>
  <c r="A25" i="12" s="1"/>
  <c r="A12" i="12"/>
  <c r="A18" i="12" s="1"/>
  <c r="A24" i="12" s="1"/>
  <c r="L15" i="12"/>
  <c r="A11" i="12"/>
  <c r="A17" i="12" s="1"/>
  <c r="A23" i="12" s="1"/>
  <c r="L9" i="12"/>
  <c r="M11" i="7" l="1"/>
  <c r="M17" i="7"/>
  <c r="M23" i="7"/>
  <c r="I26" i="11" l="1"/>
  <c r="I25" i="11"/>
  <c r="I24" i="11"/>
  <c r="I23" i="11"/>
  <c r="I27" i="11" s="1"/>
  <c r="F26" i="11"/>
  <c r="F25" i="11"/>
  <c r="F24" i="11"/>
  <c r="F23" i="11"/>
  <c r="F27" i="11" s="1"/>
  <c r="D26" i="11"/>
  <c r="D25" i="11"/>
  <c r="D24" i="11"/>
  <c r="D23" i="11"/>
  <c r="D27" i="11" s="1"/>
  <c r="K26" i="11" l="1"/>
  <c r="K25" i="11"/>
  <c r="K24" i="11"/>
  <c r="K23" i="11"/>
  <c r="K27" i="11" s="1"/>
  <c r="L9" i="11" l="1"/>
  <c r="L21" i="11"/>
  <c r="J26" i="11"/>
  <c r="H26" i="11"/>
  <c r="G26" i="11"/>
  <c r="E26" i="11"/>
  <c r="C26" i="11"/>
  <c r="J25" i="11"/>
  <c r="H25" i="11"/>
  <c r="G25" i="11"/>
  <c r="E25" i="11"/>
  <c r="C25" i="11"/>
  <c r="L25" i="11" s="1"/>
  <c r="J24" i="11"/>
  <c r="H24" i="11"/>
  <c r="G24" i="11"/>
  <c r="E24" i="11"/>
  <c r="C24" i="11"/>
  <c r="J23" i="11"/>
  <c r="H23" i="11"/>
  <c r="G23" i="11"/>
  <c r="G27" i="11" s="1"/>
  <c r="E23" i="11"/>
  <c r="C23" i="11"/>
  <c r="A15" i="11"/>
  <c r="A21" i="11" s="1"/>
  <c r="A27" i="11" s="1"/>
  <c r="A14" i="11"/>
  <c r="A20" i="11" s="1"/>
  <c r="A26" i="11" s="1"/>
  <c r="A13" i="11"/>
  <c r="A19" i="11" s="1"/>
  <c r="A25" i="11" s="1"/>
  <c r="A12" i="11"/>
  <c r="A18" i="11" s="1"/>
  <c r="A24" i="11" s="1"/>
  <c r="A11" i="11"/>
  <c r="A17" i="11" s="1"/>
  <c r="A23" i="11" s="1"/>
  <c r="H27" i="11" l="1"/>
  <c r="L26" i="11"/>
  <c r="C27" i="11"/>
  <c r="L23" i="11"/>
  <c r="J27" i="11"/>
  <c r="E27" i="11"/>
  <c r="L24" i="11"/>
  <c r="K27" i="10"/>
  <c r="J27" i="10"/>
  <c r="I27" i="10"/>
  <c r="H27" i="10"/>
  <c r="G27" i="10"/>
  <c r="F27" i="10"/>
  <c r="E27" i="10"/>
  <c r="D27" i="10"/>
  <c r="C27" i="10"/>
  <c r="B27" i="10"/>
  <c r="K26" i="10"/>
  <c r="J26" i="10"/>
  <c r="I26" i="10"/>
  <c r="H26" i="10"/>
  <c r="G26" i="10"/>
  <c r="F26" i="10"/>
  <c r="E26" i="10"/>
  <c r="D26" i="10"/>
  <c r="C26" i="10"/>
  <c r="B26" i="10"/>
  <c r="K25" i="10"/>
  <c r="J25" i="10"/>
  <c r="I25" i="10"/>
  <c r="H25" i="10"/>
  <c r="G25" i="10"/>
  <c r="F25" i="10"/>
  <c r="E25" i="10"/>
  <c r="D25" i="10"/>
  <c r="C25" i="10"/>
  <c r="B25" i="10"/>
  <c r="K24" i="10"/>
  <c r="J24" i="10"/>
  <c r="I24" i="10"/>
  <c r="H24" i="10"/>
  <c r="G24" i="10"/>
  <c r="F24" i="10"/>
  <c r="E24" i="10"/>
  <c r="D24" i="10"/>
  <c r="C24" i="10"/>
  <c r="B24" i="10"/>
  <c r="K22" i="10"/>
  <c r="J22" i="10"/>
  <c r="I22" i="10"/>
  <c r="H22" i="10"/>
  <c r="G22" i="10"/>
  <c r="F22" i="10"/>
  <c r="E22" i="10"/>
  <c r="D22" i="10"/>
  <c r="C22" i="10"/>
  <c r="B22" i="10"/>
  <c r="L21" i="10"/>
  <c r="L20" i="10"/>
  <c r="L19" i="10"/>
  <c r="L18" i="10"/>
  <c r="K16" i="10"/>
  <c r="J16" i="10"/>
  <c r="I16" i="10"/>
  <c r="H16" i="10"/>
  <c r="G16" i="10"/>
  <c r="F16" i="10"/>
  <c r="E16" i="10"/>
  <c r="D16" i="10"/>
  <c r="C16" i="10"/>
  <c r="B16" i="10"/>
  <c r="A16" i="10"/>
  <c r="A22" i="10" s="1"/>
  <c r="A28" i="10" s="1"/>
  <c r="L15" i="10"/>
  <c r="A15" i="10"/>
  <c r="A21" i="10" s="1"/>
  <c r="A27" i="10" s="1"/>
  <c r="L14" i="10"/>
  <c r="A14" i="10"/>
  <c r="A20" i="10" s="1"/>
  <c r="A26" i="10" s="1"/>
  <c r="L13" i="10"/>
  <c r="A13" i="10"/>
  <c r="A19" i="10" s="1"/>
  <c r="A25" i="10" s="1"/>
  <c r="L12" i="10"/>
  <c r="A12" i="10"/>
  <c r="A18" i="10" s="1"/>
  <c r="A24" i="10" s="1"/>
  <c r="K10" i="10"/>
  <c r="J10" i="10"/>
  <c r="I10" i="10"/>
  <c r="H10" i="10"/>
  <c r="G10" i="10"/>
  <c r="F10" i="10"/>
  <c r="E10" i="10"/>
  <c r="D10" i="10"/>
  <c r="C10" i="10"/>
  <c r="B10" i="10"/>
  <c r="L9" i="10"/>
  <c r="L8" i="10"/>
  <c r="L7" i="10"/>
  <c r="L6" i="10"/>
  <c r="L26" i="10" l="1"/>
  <c r="E28" i="10"/>
  <c r="I28" i="10"/>
  <c r="L22" i="10"/>
  <c r="L24" i="10"/>
  <c r="B28" i="10"/>
  <c r="F28" i="10"/>
  <c r="C28" i="10"/>
  <c r="G28" i="10"/>
  <c r="K28" i="10"/>
  <c r="L25" i="10"/>
  <c r="L27" i="10"/>
  <c r="D28" i="10"/>
  <c r="H28" i="10"/>
  <c r="J28" i="10"/>
  <c r="L10" i="10"/>
  <c r="L16" i="10"/>
  <c r="M31" i="9"/>
  <c r="K31" i="9"/>
  <c r="J31" i="9"/>
  <c r="G31" i="9"/>
  <c r="F31" i="9"/>
  <c r="E31" i="9"/>
  <c r="C31" i="9"/>
  <c r="B31" i="9"/>
  <c r="N30" i="9"/>
  <c r="L30" i="9"/>
  <c r="I30" i="9"/>
  <c r="H30" i="9"/>
  <c r="N29" i="9"/>
  <c r="L29" i="9"/>
  <c r="I29" i="9"/>
  <c r="H29" i="9"/>
  <c r="N28" i="9"/>
  <c r="L28" i="9"/>
  <c r="I28" i="9"/>
  <c r="H28" i="9"/>
  <c r="H31" i="9" s="1"/>
  <c r="D28" i="9"/>
  <c r="N27" i="9"/>
  <c r="N31" i="9" s="1"/>
  <c r="L27" i="9"/>
  <c r="I27" i="9"/>
  <c r="I31" i="9" s="1"/>
  <c r="H27" i="9"/>
  <c r="D27" i="9"/>
  <c r="O27" i="9" s="1"/>
  <c r="N24" i="9"/>
  <c r="M24" i="9"/>
  <c r="L24" i="9"/>
  <c r="K24" i="9"/>
  <c r="J24" i="9"/>
  <c r="I24" i="9"/>
  <c r="H24" i="9"/>
  <c r="G24" i="9"/>
  <c r="F24" i="9"/>
  <c r="E24" i="9"/>
  <c r="D24" i="9"/>
  <c r="C24" i="9"/>
  <c r="B24" i="9"/>
  <c r="O23" i="9"/>
  <c r="O22" i="9"/>
  <c r="O21" i="9"/>
  <c r="O24" i="9" s="1"/>
  <c r="O20" i="9"/>
  <c r="N17" i="9"/>
  <c r="M17" i="9"/>
  <c r="L17" i="9"/>
  <c r="K17" i="9"/>
  <c r="J17" i="9"/>
  <c r="I17" i="9"/>
  <c r="H17" i="9"/>
  <c r="G17" i="9"/>
  <c r="F17" i="9"/>
  <c r="E17" i="9"/>
  <c r="D17" i="9"/>
  <c r="C17" i="9"/>
  <c r="B17" i="9"/>
  <c r="O16" i="9"/>
  <c r="O15" i="9"/>
  <c r="O14" i="9"/>
  <c r="O13" i="9"/>
  <c r="O17" i="9" s="1"/>
  <c r="N10" i="9"/>
  <c r="M10" i="9"/>
  <c r="L10" i="9"/>
  <c r="K10" i="9"/>
  <c r="J10" i="9"/>
  <c r="I10" i="9"/>
  <c r="H10" i="9"/>
  <c r="G10" i="9"/>
  <c r="F10" i="9"/>
  <c r="E10" i="9"/>
  <c r="D10" i="9"/>
  <c r="C10" i="9"/>
  <c r="B10" i="9"/>
  <c r="O9" i="9"/>
  <c r="O8" i="9"/>
  <c r="O7" i="9"/>
  <c r="O10" i="9" s="1"/>
  <c r="O6" i="9"/>
  <c r="O28" i="9" l="1"/>
  <c r="L31" i="9"/>
  <c r="O29" i="9"/>
  <c r="O30" i="9"/>
  <c r="L28" i="10"/>
  <c r="O31" i="9"/>
  <c r="D31" i="9"/>
  <c r="K27" i="7"/>
  <c r="J27" i="7"/>
  <c r="I27" i="7"/>
  <c r="H27" i="7"/>
  <c r="G27" i="7"/>
  <c r="F27" i="7"/>
  <c r="E27" i="7"/>
  <c r="D27" i="7"/>
  <c r="C27" i="7"/>
  <c r="B27" i="7"/>
  <c r="K26" i="7"/>
  <c r="J26" i="7"/>
  <c r="I26" i="7"/>
  <c r="H26" i="7"/>
  <c r="G26" i="7"/>
  <c r="F26" i="7"/>
  <c r="E26" i="7"/>
  <c r="D26" i="7"/>
  <c r="C26" i="7"/>
  <c r="B26" i="7"/>
  <c r="K25" i="7"/>
  <c r="J25" i="7"/>
  <c r="I25" i="7"/>
  <c r="H25" i="7"/>
  <c r="G25" i="7"/>
  <c r="F25" i="7"/>
  <c r="E25" i="7"/>
  <c r="D25" i="7"/>
  <c r="C25" i="7"/>
  <c r="B25" i="7"/>
  <c r="K24" i="7"/>
  <c r="J24" i="7"/>
  <c r="I24" i="7"/>
  <c r="H24" i="7"/>
  <c r="G24" i="7"/>
  <c r="F24" i="7"/>
  <c r="E24" i="7"/>
  <c r="D24" i="7"/>
  <c r="C24" i="7"/>
  <c r="B24" i="7"/>
  <c r="K22" i="7"/>
  <c r="J22" i="7"/>
  <c r="I22" i="7"/>
  <c r="H22" i="7"/>
  <c r="G22" i="7"/>
  <c r="F22" i="7"/>
  <c r="E22" i="7"/>
  <c r="D22" i="7"/>
  <c r="C22" i="7"/>
  <c r="B22" i="7"/>
  <c r="L21" i="7"/>
  <c r="M21" i="7" s="1"/>
  <c r="L20" i="7"/>
  <c r="M20" i="7" s="1"/>
  <c r="L19" i="7"/>
  <c r="M19" i="7" s="1"/>
  <c r="L18" i="7"/>
  <c r="M18" i="7" s="1"/>
  <c r="K16" i="7"/>
  <c r="J16" i="7"/>
  <c r="I16" i="7"/>
  <c r="H16" i="7"/>
  <c r="G16" i="7"/>
  <c r="F16" i="7"/>
  <c r="E16" i="7"/>
  <c r="D16" i="7"/>
  <c r="C16" i="7"/>
  <c r="B16" i="7"/>
  <c r="A16" i="7"/>
  <c r="A22" i="7" s="1"/>
  <c r="A28" i="7" s="1"/>
  <c r="L15" i="7"/>
  <c r="M15" i="7" s="1"/>
  <c r="A15" i="7"/>
  <c r="A21" i="7" s="1"/>
  <c r="A27" i="7" s="1"/>
  <c r="L14" i="7"/>
  <c r="M14" i="7" s="1"/>
  <c r="A14" i="7"/>
  <c r="A20" i="7" s="1"/>
  <c r="A26" i="7" s="1"/>
  <c r="L13" i="7"/>
  <c r="M13" i="7" s="1"/>
  <c r="A13" i="7"/>
  <c r="A19" i="7" s="1"/>
  <c r="A25" i="7" s="1"/>
  <c r="L12" i="7"/>
  <c r="M12" i="7" s="1"/>
  <c r="A12" i="7"/>
  <c r="A18" i="7" s="1"/>
  <c r="A24" i="7" s="1"/>
  <c r="K10" i="7"/>
  <c r="J10" i="7"/>
  <c r="I10" i="7"/>
  <c r="H10" i="7"/>
  <c r="G10" i="7"/>
  <c r="F10" i="7"/>
  <c r="E10" i="7"/>
  <c r="D10" i="7"/>
  <c r="C10" i="7"/>
  <c r="B10" i="7"/>
  <c r="L9" i="7"/>
  <c r="M9" i="7" s="1"/>
  <c r="L8" i="7"/>
  <c r="M8" i="7" s="1"/>
  <c r="L7" i="7"/>
  <c r="M7" i="7" s="1"/>
  <c r="L6" i="7"/>
  <c r="M6" i="7" s="1"/>
  <c r="L24" i="7" l="1"/>
  <c r="M24" i="7" s="1"/>
  <c r="G28" i="7"/>
  <c r="C28" i="7"/>
  <c r="K28" i="7"/>
  <c r="L26" i="7"/>
  <c r="M26" i="7" s="1"/>
  <c r="L22" i="7"/>
  <c r="M22" i="7" s="1"/>
  <c r="D28" i="7"/>
  <c r="H28" i="7"/>
  <c r="L16" i="7"/>
  <c r="M16" i="7" s="1"/>
  <c r="E28" i="7"/>
  <c r="I28" i="7"/>
  <c r="L27" i="7"/>
  <c r="M27" i="7" s="1"/>
  <c r="B28" i="7"/>
  <c r="F28" i="7"/>
  <c r="J28" i="7"/>
  <c r="L25" i="7"/>
  <c r="M25" i="7" s="1"/>
  <c r="L10" i="7"/>
  <c r="M10" i="7" s="1"/>
  <c r="B28" i="6"/>
  <c r="C28" i="6"/>
  <c r="D28" i="6"/>
  <c r="L28" i="7" l="1"/>
  <c r="M28" i="7" s="1"/>
  <c r="L27" i="6"/>
  <c r="L26" i="6"/>
  <c r="H28" i="6"/>
  <c r="G28" i="6"/>
  <c r="E28" i="6"/>
  <c r="L21" i="6"/>
  <c r="L20" i="6"/>
  <c r="L19" i="6"/>
  <c r="L18" i="6"/>
  <c r="L15" i="6"/>
  <c r="L14" i="6"/>
  <c r="K28" i="6"/>
  <c r="J28" i="6"/>
  <c r="I28" i="6"/>
  <c r="L9" i="6"/>
  <c r="L8" i="6"/>
  <c r="L7" i="6"/>
  <c r="L6" i="6"/>
  <c r="K27" i="5"/>
  <c r="J27" i="5"/>
  <c r="I27" i="5"/>
  <c r="E27" i="5"/>
  <c r="C27" i="5"/>
  <c r="B27" i="5"/>
  <c r="K26" i="5"/>
  <c r="J26" i="5"/>
  <c r="I26" i="5"/>
  <c r="F26" i="5"/>
  <c r="E26" i="5"/>
  <c r="C26" i="5"/>
  <c r="B26" i="5"/>
  <c r="K25" i="5"/>
  <c r="J25" i="5"/>
  <c r="I25" i="5"/>
  <c r="H25" i="5"/>
  <c r="E25" i="5"/>
  <c r="C25" i="5"/>
  <c r="B25" i="5"/>
  <c r="K24" i="5"/>
  <c r="J24" i="5"/>
  <c r="I24" i="5"/>
  <c r="H24" i="5"/>
  <c r="G24" i="5"/>
  <c r="G28" i="5" s="1"/>
  <c r="E24" i="5"/>
  <c r="D24" i="5"/>
  <c r="D28" i="5" s="1"/>
  <c r="C24" i="5"/>
  <c r="B24" i="5"/>
  <c r="B28" i="5" s="1"/>
  <c r="K22" i="5"/>
  <c r="J22" i="5"/>
  <c r="I22" i="5"/>
  <c r="H22" i="5"/>
  <c r="G22" i="5"/>
  <c r="F22" i="5"/>
  <c r="E22" i="5"/>
  <c r="D22" i="5"/>
  <c r="C22" i="5"/>
  <c r="B22" i="5"/>
  <c r="L21" i="5"/>
  <c r="L20" i="5"/>
  <c r="L19" i="5"/>
  <c r="L18" i="5"/>
  <c r="K16" i="5"/>
  <c r="J16" i="5"/>
  <c r="I16" i="5"/>
  <c r="H16" i="5"/>
  <c r="G16" i="5"/>
  <c r="E16" i="5"/>
  <c r="D16" i="5"/>
  <c r="C16" i="5"/>
  <c r="B16" i="5"/>
  <c r="F15" i="5"/>
  <c r="F27" i="5" s="1"/>
  <c r="L14" i="5"/>
  <c r="L13" i="5"/>
  <c r="F13" i="5"/>
  <c r="F25" i="5" s="1"/>
  <c r="L12" i="5"/>
  <c r="F12" i="5"/>
  <c r="F24" i="5" s="1"/>
  <c r="K10" i="5"/>
  <c r="K28" i="5" s="1"/>
  <c r="J10" i="5"/>
  <c r="I10" i="5"/>
  <c r="I28" i="5" s="1"/>
  <c r="H10" i="5"/>
  <c r="G10" i="5"/>
  <c r="F10" i="5"/>
  <c r="E10" i="5"/>
  <c r="D10" i="5"/>
  <c r="C10" i="5"/>
  <c r="B10" i="5"/>
  <c r="L9" i="5"/>
  <c r="L8" i="5"/>
  <c r="L7" i="5"/>
  <c r="L6" i="5"/>
  <c r="M27" i="4"/>
  <c r="L27" i="4"/>
  <c r="J27" i="4"/>
  <c r="F27" i="4"/>
  <c r="D27" i="4"/>
  <c r="C27" i="4"/>
  <c r="B27" i="4"/>
  <c r="M26" i="4"/>
  <c r="L26" i="4"/>
  <c r="J26" i="4"/>
  <c r="G26" i="4"/>
  <c r="F26" i="4"/>
  <c r="D26" i="4"/>
  <c r="C26" i="4"/>
  <c r="B26" i="4"/>
  <c r="M25" i="4"/>
  <c r="L25" i="4"/>
  <c r="J25" i="4"/>
  <c r="I25" i="4"/>
  <c r="F25" i="4"/>
  <c r="D25" i="4"/>
  <c r="C25" i="4"/>
  <c r="B25" i="4"/>
  <c r="M24" i="4"/>
  <c r="L24" i="4"/>
  <c r="J24" i="4"/>
  <c r="I24" i="4"/>
  <c r="I28" i="4" s="1"/>
  <c r="H24" i="4"/>
  <c r="H28" i="4" s="1"/>
  <c r="F24" i="4"/>
  <c r="F28" i="4" s="1"/>
  <c r="E24" i="4"/>
  <c r="E28" i="4" s="1"/>
  <c r="D24" i="4"/>
  <c r="C24" i="4"/>
  <c r="C28" i="4" s="1"/>
  <c r="B24" i="4"/>
  <c r="B28" i="4" s="1"/>
  <c r="M22" i="4"/>
  <c r="L22" i="4"/>
  <c r="J22" i="4"/>
  <c r="I22" i="4"/>
  <c r="H22" i="4"/>
  <c r="G22" i="4"/>
  <c r="F22" i="4"/>
  <c r="E22" i="4"/>
  <c r="D22" i="4"/>
  <c r="C22" i="4"/>
  <c r="B22" i="4"/>
  <c r="O21" i="4"/>
  <c r="O20" i="4"/>
  <c r="O19" i="4"/>
  <c r="O18" i="4"/>
  <c r="M16" i="4"/>
  <c r="L16" i="4"/>
  <c r="J16" i="4"/>
  <c r="I16" i="4"/>
  <c r="H16" i="4"/>
  <c r="F16" i="4"/>
  <c r="E16" i="4"/>
  <c r="D16" i="4"/>
  <c r="C16" i="4"/>
  <c r="B16" i="4"/>
  <c r="O15" i="4"/>
  <c r="G15" i="4"/>
  <c r="G27" i="4" s="1"/>
  <c r="O14" i="4"/>
  <c r="G13" i="4"/>
  <c r="G25" i="4" s="1"/>
  <c r="G12" i="4"/>
  <c r="O12" i="4" s="1"/>
  <c r="M10" i="4"/>
  <c r="L10" i="4"/>
  <c r="L28" i="4" s="1"/>
  <c r="J10" i="4"/>
  <c r="I10" i="4"/>
  <c r="H10" i="4"/>
  <c r="G10" i="4"/>
  <c r="F10" i="4"/>
  <c r="E10" i="4"/>
  <c r="D10" i="4"/>
  <c r="C10" i="4"/>
  <c r="B10" i="4"/>
  <c r="O9" i="4"/>
  <c r="O8" i="4"/>
  <c r="O7" i="4"/>
  <c r="O6" i="4"/>
  <c r="B31" i="3"/>
  <c r="E31" i="3"/>
  <c r="F31" i="3"/>
  <c r="O23" i="3"/>
  <c r="O22" i="3"/>
  <c r="O21" i="3"/>
  <c r="O20" i="3"/>
  <c r="O24" i="3" s="1"/>
  <c r="O16" i="3"/>
  <c r="O15" i="3"/>
  <c r="O14" i="3"/>
  <c r="O13" i="3"/>
  <c r="O17" i="3" s="1"/>
  <c r="O6" i="3"/>
  <c r="O7" i="3"/>
  <c r="O8" i="3"/>
  <c r="O9" i="3"/>
  <c r="G10" i="3"/>
  <c r="F10" i="3"/>
  <c r="F17" i="3"/>
  <c r="F24" i="3"/>
  <c r="I31" i="3"/>
  <c r="H31" i="3"/>
  <c r="N30" i="3"/>
  <c r="M30" i="3"/>
  <c r="L30" i="3"/>
  <c r="K30" i="3"/>
  <c r="J30" i="3"/>
  <c r="G30" i="3"/>
  <c r="D30" i="3"/>
  <c r="C30" i="3"/>
  <c r="O30" i="3" s="1"/>
  <c r="N29" i="3"/>
  <c r="M29" i="3"/>
  <c r="L29" i="3"/>
  <c r="K29" i="3"/>
  <c r="J29" i="3"/>
  <c r="G29" i="3"/>
  <c r="D29" i="3"/>
  <c r="C29" i="3"/>
  <c r="O29" i="3" s="1"/>
  <c r="N28" i="3"/>
  <c r="M28" i="3"/>
  <c r="L28" i="3"/>
  <c r="K28" i="3"/>
  <c r="J28" i="3"/>
  <c r="G28" i="3"/>
  <c r="D28" i="3"/>
  <c r="C28" i="3"/>
  <c r="O28" i="3" s="1"/>
  <c r="N27" i="3"/>
  <c r="M27" i="3"/>
  <c r="L27" i="3"/>
  <c r="K27" i="3"/>
  <c r="J27" i="3"/>
  <c r="G27" i="3"/>
  <c r="G31" i="3" s="1"/>
  <c r="D27" i="3"/>
  <c r="D31" i="3" s="1"/>
  <c r="C27" i="3"/>
  <c r="C31" i="3" s="1"/>
  <c r="N24" i="3"/>
  <c r="M24" i="3"/>
  <c r="L24" i="3"/>
  <c r="K24" i="3"/>
  <c r="J24" i="3"/>
  <c r="I24" i="3"/>
  <c r="H24" i="3"/>
  <c r="G24" i="3"/>
  <c r="E24" i="3"/>
  <c r="D24" i="3"/>
  <c r="C24" i="3"/>
  <c r="B24" i="3"/>
  <c r="N17" i="3"/>
  <c r="M17" i="3"/>
  <c r="L17" i="3"/>
  <c r="K17" i="3"/>
  <c r="J17" i="3"/>
  <c r="I17" i="3"/>
  <c r="H17" i="3"/>
  <c r="G17" i="3"/>
  <c r="E17" i="3"/>
  <c r="D17" i="3"/>
  <c r="C17" i="3"/>
  <c r="B17" i="3"/>
  <c r="N10" i="3"/>
  <c r="N31" i="3" s="1"/>
  <c r="M10" i="3"/>
  <c r="M31" i="3" s="1"/>
  <c r="L10" i="3"/>
  <c r="L31" i="3" s="1"/>
  <c r="K10" i="3"/>
  <c r="K31" i="3" s="1"/>
  <c r="J10" i="3"/>
  <c r="J31" i="3" s="1"/>
  <c r="I10" i="3"/>
  <c r="H10" i="3"/>
  <c r="E10" i="3"/>
  <c r="D10" i="3"/>
  <c r="C10" i="3"/>
  <c r="B10" i="3"/>
  <c r="O6" i="2"/>
  <c r="O7" i="2"/>
  <c r="O8" i="2"/>
  <c r="O9" i="2"/>
  <c r="B10" i="2"/>
  <c r="C10" i="2"/>
  <c r="D10" i="2"/>
  <c r="E10" i="2"/>
  <c r="F10" i="2"/>
  <c r="G10" i="2"/>
  <c r="H10" i="2"/>
  <c r="I10" i="2"/>
  <c r="J10" i="2"/>
  <c r="K10" i="2"/>
  <c r="L10" i="2"/>
  <c r="M10" i="2"/>
  <c r="N10" i="2"/>
  <c r="O13" i="2"/>
  <c r="O14" i="2"/>
  <c r="O15" i="2"/>
  <c r="O16" i="2"/>
  <c r="B17" i="2"/>
  <c r="C17" i="2"/>
  <c r="D17" i="2"/>
  <c r="E17" i="2"/>
  <c r="F17" i="2"/>
  <c r="G17" i="2"/>
  <c r="H17" i="2"/>
  <c r="I17" i="2"/>
  <c r="J17" i="2"/>
  <c r="K17" i="2"/>
  <c r="L17" i="2"/>
  <c r="M17" i="2"/>
  <c r="N17" i="2"/>
  <c r="O17" i="2"/>
  <c r="O20" i="2"/>
  <c r="O21" i="2"/>
  <c r="O22" i="2"/>
  <c r="O23" i="2"/>
  <c r="O24" i="2" s="1"/>
  <c r="B24" i="2"/>
  <c r="C24" i="2"/>
  <c r="D24" i="2"/>
  <c r="E24" i="2"/>
  <c r="F24" i="2"/>
  <c r="G24" i="2"/>
  <c r="H24" i="2"/>
  <c r="I24" i="2"/>
  <c r="J24" i="2"/>
  <c r="K24" i="2"/>
  <c r="L24" i="2"/>
  <c r="M24" i="2"/>
  <c r="N24" i="2"/>
  <c r="C27" i="2"/>
  <c r="D27" i="2"/>
  <c r="E27" i="2"/>
  <c r="G27" i="2"/>
  <c r="H27" i="2"/>
  <c r="H31" i="2" s="1"/>
  <c r="I27" i="2"/>
  <c r="K27" i="2"/>
  <c r="K31" i="2" s="1"/>
  <c r="N27" i="2"/>
  <c r="C28" i="2"/>
  <c r="D28" i="2"/>
  <c r="G28" i="2"/>
  <c r="H28" i="2"/>
  <c r="I28" i="2"/>
  <c r="K28" i="2"/>
  <c r="N28" i="2"/>
  <c r="C29" i="2"/>
  <c r="D29" i="2"/>
  <c r="G29" i="2"/>
  <c r="H29" i="2"/>
  <c r="I29" i="2"/>
  <c r="K29" i="2"/>
  <c r="N29" i="2"/>
  <c r="C30" i="2"/>
  <c r="D30" i="2"/>
  <c r="G30" i="2"/>
  <c r="H30" i="2"/>
  <c r="I30" i="2"/>
  <c r="K30" i="2"/>
  <c r="N30" i="2"/>
  <c r="B31" i="2"/>
  <c r="E31" i="2"/>
  <c r="F31" i="2"/>
  <c r="G31" i="2"/>
  <c r="J31" i="2"/>
  <c r="L31" i="2"/>
  <c r="M31" i="2"/>
  <c r="N31" i="2"/>
  <c r="O30" i="2" l="1"/>
  <c r="C31" i="2"/>
  <c r="O29" i="2"/>
  <c r="I31" i="2"/>
  <c r="D31" i="2"/>
  <c r="O10" i="2"/>
  <c r="O10" i="3"/>
  <c r="J28" i="4"/>
  <c r="E28" i="5"/>
  <c r="L10" i="6"/>
  <c r="L22" i="6"/>
  <c r="L25" i="6"/>
  <c r="L12" i="6"/>
  <c r="F28" i="6"/>
  <c r="L13" i="6"/>
  <c r="O28" i="2"/>
  <c r="O27" i="2"/>
  <c r="O27" i="3"/>
  <c r="O31" i="3" s="1"/>
  <c r="M28" i="4"/>
  <c r="J28" i="5"/>
  <c r="C28" i="5"/>
  <c r="L26" i="5"/>
  <c r="D28" i="4"/>
  <c r="O26" i="4"/>
  <c r="L22" i="5"/>
  <c r="F28" i="5"/>
  <c r="L10" i="5"/>
  <c r="H28" i="5"/>
  <c r="L25" i="5"/>
  <c r="L27" i="5"/>
  <c r="F16" i="5"/>
  <c r="L24" i="5"/>
  <c r="L15" i="5"/>
  <c r="L16" i="5" s="1"/>
  <c r="O10" i="4"/>
  <c r="O22" i="4"/>
  <c r="O25" i="4"/>
  <c r="O27" i="4"/>
  <c r="G16" i="4"/>
  <c r="G24" i="4"/>
  <c r="G28" i="4" s="1"/>
  <c r="O24" i="4"/>
  <c r="O13" i="4"/>
  <c r="O16" i="4" s="1"/>
  <c r="O31" i="2" l="1"/>
  <c r="L16" i="6"/>
  <c r="L24" i="6"/>
  <c r="L28" i="6" s="1"/>
  <c r="L28" i="5"/>
  <c r="O28" i="4"/>
  <c r="L15" i="11" l="1"/>
  <c r="L27" i="11" l="1"/>
</calcChain>
</file>

<file path=xl/sharedStrings.xml><?xml version="1.0" encoding="utf-8"?>
<sst xmlns="http://schemas.openxmlformats.org/spreadsheetml/2006/main" count="459" uniqueCount="82">
  <si>
    <t xml:space="preserve"> LONG   TERM   INSURANCE   BUSINESS</t>
  </si>
  <si>
    <t>ALBATROSS</t>
  </si>
  <si>
    <t>ANGLO MTIUS</t>
  </si>
  <si>
    <t xml:space="preserve">BAI </t>
  </si>
  <si>
    <t>CEYLINCO STELLA</t>
  </si>
  <si>
    <t>IOGA</t>
  </si>
  <si>
    <t>ISLAND LIFE</t>
  </si>
  <si>
    <t>LAMCO</t>
  </si>
  <si>
    <t>LAPRUDENCE</t>
  </si>
  <si>
    <t>LIC</t>
  </si>
  <si>
    <t>MTIAN EAGLE</t>
  </si>
  <si>
    <t>MTIUS UNION</t>
  </si>
  <si>
    <t>SICOM</t>
  </si>
  <si>
    <t>SUN</t>
  </si>
  <si>
    <t>TOTAL</t>
  </si>
  <si>
    <t>NUMBER OF POLICIES IN FORCE AT BEGINNING OF YEAR  :</t>
  </si>
  <si>
    <t xml:space="preserve">     Life Assurance</t>
  </si>
  <si>
    <t xml:space="preserve">     Pension</t>
  </si>
  <si>
    <t xml:space="preserve">     Permanent Health Insurance</t>
  </si>
  <si>
    <t xml:space="preserve">     Linked Long Term Insurance</t>
  </si>
  <si>
    <t xml:space="preserve">     Total</t>
  </si>
  <si>
    <t>NEW BUSINESS DURING THE YEAR  :</t>
  </si>
  <si>
    <t>TERMINATION  : 
(maturity, surrenders, lapse)</t>
  </si>
  <si>
    <t>NUMBER OF POLICIES IN FORCE AT END OF YEAR  :</t>
  </si>
  <si>
    <t xml:space="preserve"> BUSINESS IN FORCE FOR  THE YEAR 2009</t>
  </si>
  <si>
    <t xml:space="preserve"> POLICIES IN FORCE FOR  THE YEAR 2010</t>
  </si>
  <si>
    <t>Anglo</t>
  </si>
  <si>
    <t>BAI</t>
  </si>
  <si>
    <t>CIM LIFE</t>
  </si>
  <si>
    <t>LPM</t>
  </si>
  <si>
    <t>MUA</t>
  </si>
  <si>
    <t>PHOENIX</t>
  </si>
  <si>
    <t xml:space="preserve"> POLICIES IN FORCE FOR  THE YEAR 2011</t>
  </si>
  <si>
    <t>ANGLO</t>
  </si>
  <si>
    <t xml:space="preserve">IOGA </t>
  </si>
  <si>
    <t xml:space="preserve">LAMCO </t>
  </si>
  <si>
    <t xml:space="preserve">PHOENIX </t>
  </si>
  <si>
    <t xml:space="preserve"> POLICIES IN FORCE FOR  THE YEAR 2012</t>
  </si>
  <si>
    <t xml:space="preserve">IOGA i </t>
  </si>
  <si>
    <t>LAMCO i</t>
  </si>
  <si>
    <t>PHOENIX i</t>
  </si>
  <si>
    <t>TERMINATION  : 
(death, maturity, surrenders, lapse)</t>
  </si>
  <si>
    <t>IOGA L</t>
  </si>
  <si>
    <t xml:space="preserve">ISLAND </t>
  </si>
  <si>
    <t>LA PRUDENCE</t>
  </si>
  <si>
    <t>LAMCO L</t>
  </si>
  <si>
    <t>METROPOLITAN</t>
  </si>
  <si>
    <t>PHOENIX L</t>
  </si>
  <si>
    <t>SICOM L</t>
  </si>
  <si>
    <t xml:space="preserve"> POLICIES IN FORCE FOR THE YEAR 2013</t>
  </si>
  <si>
    <t>Life Assurance</t>
  </si>
  <si>
    <t>Pension</t>
  </si>
  <si>
    <t>Permanent Health Insurance</t>
  </si>
  <si>
    <t>Linked Long Term Insurance</t>
  </si>
  <si>
    <t>* Closed Life Fund</t>
  </si>
  <si>
    <t xml:space="preserve"> POLICIES IN FORCE FOR THE YEAR 2014</t>
  </si>
  <si>
    <t xml:space="preserve"> LONG TERM INSURANCE BUSINESS</t>
  </si>
  <si>
    <t>NUMBER OF POLICIES IN FORCE AT BEGINNING OF YEAR:</t>
  </si>
  <si>
    <t>NEW BUSINESS DURING THE YEAR:</t>
  </si>
  <si>
    <t>TERMINATION: (death, maturity, surrenders, lapse)</t>
  </si>
  <si>
    <t>NUMBER OF POLICIES IN FORCE AT END OF YEAR:</t>
  </si>
  <si>
    <t xml:space="preserve"> BUSINESS IN FORCE FOR  THE YEAR 2008</t>
  </si>
  <si>
    <t xml:space="preserve"> POLICIES IN FORCE FOR THE YEAR 2015</t>
  </si>
  <si>
    <t>IOGA*</t>
  </si>
  <si>
    <t>LAMCO*</t>
  </si>
  <si>
    <t>PHOENIX*</t>
  </si>
  <si>
    <t>SWAN LIFE</t>
  </si>
  <si>
    <t xml:space="preserve"> POLICIES IN FORCE FOR THE YEAR 2016</t>
  </si>
  <si>
    <r>
      <rPr>
        <b/>
        <i/>
        <sz val="10"/>
        <rFont val="Arial Narrow"/>
        <family val="2"/>
      </rPr>
      <t xml:space="preserve">Source: </t>
    </r>
    <r>
      <rPr>
        <i/>
        <sz val="10"/>
        <rFont val="Arial Narrow"/>
        <family val="2"/>
      </rPr>
      <t>Financial Services Commission (FSC) Mauritius</t>
    </r>
  </si>
  <si>
    <t>IOGA *</t>
  </si>
  <si>
    <t>LAMCO *</t>
  </si>
  <si>
    <t>PHOENIX *</t>
  </si>
  <si>
    <t>Total (Without BAI)</t>
  </si>
  <si>
    <t xml:space="preserve"> POLICIES IN FORCE FOR THE YEAR 2017</t>
  </si>
  <si>
    <t xml:space="preserve"> POLICIES IN FORCE FOR THE YEAR 2018</t>
  </si>
  <si>
    <t xml:space="preserve"> POLICIES IN FORCE FOR THE YEAR 2019</t>
  </si>
  <si>
    <t>NICL</t>
  </si>
  <si>
    <t xml:space="preserve"> POLICIES IN FORCE FOR THE YEAR 2020</t>
  </si>
  <si>
    <t>Afri Life Insurance Ltd (previously known as Metropolitan Life (Mauritius) Ltd) **</t>
  </si>
  <si>
    <t>** Date of change of name: September 2019</t>
  </si>
  <si>
    <t xml:space="preserve"> POLICIES IN FORCE FOR THE YEAR 2021</t>
  </si>
  <si>
    <t xml:space="preserve"> POLICIES IN FORCE FOR THE YEAR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</si>
</sst>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#,##0.00;[Red]#,##0.00"/>
  </numFmts>
  <fonts count="28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 Narrow"/>
      <family val="2"/>
    </font>
    <font>
      <b/>
      <sz val="12"/>
      <color indexed="9"/>
      <name val="Arial Narrow"/>
      <family val="2"/>
    </font>
    <font>
      <sz val="10"/>
      <name val="Arial Narrow"/>
      <family val="2"/>
    </font>
    <font>
      <b/>
      <sz val="10"/>
      <color indexed="17"/>
      <name val="Arial Narrow"/>
      <family val="2"/>
    </font>
    <font>
      <b/>
      <sz val="10"/>
      <name val="Arial Narrow"/>
      <family val="2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i/>
      <sz val="10"/>
      <color theme="1"/>
      <name val="Arial Narrow"/>
      <family val="2"/>
    </font>
    <font>
      <i/>
      <sz val="10"/>
      <name val="Arial Narrow"/>
      <family val="2"/>
    </font>
    <font>
      <b/>
      <i/>
      <sz val="10"/>
      <name val="Arial Narrow"/>
      <family val="2"/>
    </font>
    <font>
      <sz val="12"/>
      <color indexed="8"/>
      <name val="Arial"/>
      <family val="2"/>
    </font>
    <font>
      <b/>
      <sz val="10"/>
      <color theme="9" tint="-0.499984740745262"/>
      <name val="Arial Narrow"/>
      <family val="2"/>
    </font>
    <font>
      <b/>
      <sz val="10"/>
      <color indexed="8"/>
      <name val="Arial Narrow"/>
      <family val="2"/>
    </font>
    <font>
      <sz val="10"/>
      <color theme="6" tint="-0.499984740745262"/>
      <name val="Arial Narrow"/>
      <family val="2"/>
    </font>
    <font>
      <sz val="10"/>
      <color theme="9" tint="-0.499984740745262"/>
      <name val="Arial Narrow"/>
      <family val="2"/>
    </font>
    <font>
      <sz val="10"/>
      <color indexed="17"/>
      <name val="Arial Narrow"/>
      <family val="2"/>
    </font>
    <font>
      <sz val="12"/>
      <color indexed="9"/>
      <name val="Arial Narrow"/>
      <family val="2"/>
    </font>
    <font>
      <sz val="8"/>
      <color rgb="FF000000"/>
      <name val="Arial"/>
      <family val="2"/>
    </font>
    <font>
      <sz val="8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gray125">
        <bgColor theme="3" tint="0.79998168889431442"/>
      </patternFill>
    </fill>
    <fill>
      <patternFill patternType="solid">
        <fgColor rgb="FF99CCFF"/>
        <bgColor indexed="64"/>
      </patternFill>
    </fill>
    <fill>
      <patternFill patternType="solid">
        <fgColor rgb="FFC5D9F1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</cellStyleXfs>
  <cellXfs count="204">
    <xf numFmtId="0" fontId="0" fillId="0" borderId="0" xfId="0"/>
    <xf numFmtId="0" fontId="3" fillId="0" borderId="0" xfId="0" applyFont="1"/>
    <xf numFmtId="43" fontId="3" fillId="0" borderId="0" xfId="1" applyFont="1"/>
    <xf numFmtId="43" fontId="3" fillId="0" borderId="0" xfId="0" applyNumberFormat="1" applyFont="1"/>
    <xf numFmtId="3" fontId="3" fillId="0" borderId="0" xfId="0" applyNumberFormat="1" applyFont="1"/>
    <xf numFmtId="0" fontId="4" fillId="0" borderId="0" xfId="0" applyFont="1"/>
    <xf numFmtId="0" fontId="3" fillId="0" borderId="0" xfId="0" applyFont="1" applyFill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center"/>
    </xf>
    <xf numFmtId="43" fontId="6" fillId="0" borderId="0" xfId="2" applyFont="1"/>
    <xf numFmtId="43" fontId="6" fillId="0" borderId="0" xfId="0" applyNumberFormat="1" applyFont="1"/>
    <xf numFmtId="3" fontId="6" fillId="0" borderId="0" xfId="0" applyNumberFormat="1" applyFont="1"/>
    <xf numFmtId="0" fontId="7" fillId="0" borderId="0" xfId="0" applyFont="1"/>
    <xf numFmtId="0" fontId="3" fillId="0" borderId="0" xfId="3" applyFont="1"/>
    <xf numFmtId="0" fontId="3" fillId="0" borderId="0" xfId="3" applyFont="1" applyFill="1" applyAlignment="1">
      <alignment horizontal="center"/>
    </xf>
    <xf numFmtId="43" fontId="3" fillId="0" borderId="0" xfId="3" applyNumberFormat="1" applyFont="1"/>
    <xf numFmtId="3" fontId="3" fillId="0" borderId="0" xfId="3" applyNumberFormat="1" applyFont="1"/>
    <xf numFmtId="0" fontId="4" fillId="0" borderId="0" xfId="3" applyFont="1"/>
    <xf numFmtId="0" fontId="3" fillId="0" borderId="0" xfId="0" applyFont="1" applyFill="1" applyAlignment="1">
      <alignment horizontal="center" vertical="center"/>
    </xf>
    <xf numFmtId="0" fontId="3" fillId="0" borderId="0" xfId="0" applyFont="1" applyAlignment="1">
      <alignment horizontal="center"/>
    </xf>
    <xf numFmtId="0" fontId="9" fillId="0" borderId="0" xfId="0" applyFont="1" applyFill="1"/>
    <xf numFmtId="0" fontId="9" fillId="0" borderId="0" xfId="0" applyFont="1"/>
    <xf numFmtId="0" fontId="11" fillId="0" borderId="4" xfId="0" applyFont="1" applyBorder="1"/>
    <xf numFmtId="164" fontId="13" fillId="8" borderId="4" xfId="1" applyNumberFormat="1" applyFont="1" applyFill="1" applyBorder="1" applyAlignment="1">
      <alignment horizontal="center" vertical="center" wrapText="1"/>
    </xf>
    <xf numFmtId="0" fontId="13" fillId="10" borderId="4" xfId="3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right" vertical="center"/>
    </xf>
    <xf numFmtId="0" fontId="13" fillId="0" borderId="4" xfId="0" applyFont="1" applyBorder="1" applyAlignment="1">
      <alignment horizontal="right" vertical="center"/>
    </xf>
    <xf numFmtId="164" fontId="14" fillId="0" borderId="4" xfId="1" applyNumberFormat="1" applyFont="1" applyBorder="1" applyAlignment="1">
      <alignment vertical="top"/>
    </xf>
    <xf numFmtId="164" fontId="14" fillId="0" borderId="18" xfId="1" applyNumberFormat="1" applyFont="1" applyBorder="1" applyAlignment="1">
      <alignment vertical="top"/>
    </xf>
    <xf numFmtId="164" fontId="15" fillId="0" borderId="8" xfId="1" applyNumberFormat="1" applyFont="1" applyBorder="1" applyAlignment="1">
      <alignment vertical="center"/>
    </xf>
    <xf numFmtId="164" fontId="15" fillId="11" borderId="8" xfId="1" applyNumberFormat="1" applyFont="1" applyFill="1" applyBorder="1" applyAlignment="1">
      <alignment vertical="center"/>
    </xf>
    <xf numFmtId="164" fontId="14" fillId="0" borderId="3" xfId="1" applyNumberFormat="1" applyFont="1" applyBorder="1" applyAlignment="1">
      <alignment vertical="top"/>
    </xf>
    <xf numFmtId="164" fontId="14" fillId="11" borderId="3" xfId="1" applyNumberFormat="1" applyFont="1" applyFill="1" applyBorder="1" applyAlignment="1">
      <alignment vertical="top"/>
    </xf>
    <xf numFmtId="164" fontId="14" fillId="11" borderId="4" xfId="1" applyNumberFormat="1" applyFont="1" applyFill="1" applyBorder="1" applyAlignment="1">
      <alignment vertical="top"/>
    </xf>
    <xf numFmtId="0" fontId="11" fillId="0" borderId="0" xfId="0" applyFont="1"/>
    <xf numFmtId="164" fontId="16" fillId="0" borderId="0" xfId="1" applyNumberFormat="1" applyFont="1" applyAlignment="1">
      <alignment vertical="top"/>
    </xf>
    <xf numFmtId="1" fontId="13" fillId="8" borderId="4" xfId="3" applyNumberFormat="1" applyFont="1" applyFill="1" applyBorder="1" applyAlignment="1">
      <alignment horizontal="center" vertical="center"/>
    </xf>
    <xf numFmtId="3" fontId="13" fillId="9" borderId="4" xfId="3" applyNumberFormat="1" applyFont="1" applyFill="1" applyBorder="1" applyAlignment="1">
      <alignment horizontal="center" vertical="center" wrapText="1"/>
    </xf>
    <xf numFmtId="3" fontId="13" fillId="9" borderId="4" xfId="3" applyNumberFormat="1" applyFont="1" applyFill="1" applyBorder="1" applyAlignment="1">
      <alignment vertical="center"/>
    </xf>
    <xf numFmtId="164" fontId="14" fillId="0" borderId="27" xfId="1" applyNumberFormat="1" applyFont="1" applyBorder="1" applyAlignment="1">
      <alignment vertical="top"/>
    </xf>
    <xf numFmtId="3" fontId="13" fillId="9" borderId="18" xfId="3" applyNumberFormat="1" applyFont="1" applyFill="1" applyBorder="1" applyAlignment="1">
      <alignment vertical="center"/>
    </xf>
    <xf numFmtId="3" fontId="13" fillId="10" borderId="8" xfId="3" applyNumberFormat="1" applyFont="1" applyFill="1" applyBorder="1" applyAlignment="1">
      <alignment horizontal="center" vertical="center"/>
    </xf>
    <xf numFmtId="3" fontId="13" fillId="9" borderId="3" xfId="3" applyNumberFormat="1" applyFont="1" applyFill="1" applyBorder="1" applyAlignment="1">
      <alignment horizontal="center" vertical="center"/>
    </xf>
    <xf numFmtId="3" fontId="13" fillId="9" borderId="3" xfId="3" applyNumberFormat="1" applyFont="1" applyFill="1" applyBorder="1" applyAlignment="1">
      <alignment vertical="center" wrapText="1"/>
    </xf>
    <xf numFmtId="3" fontId="13" fillId="10" borderId="4" xfId="3" applyNumberFormat="1" applyFont="1" applyFill="1" applyBorder="1" applyAlignment="1">
      <alignment horizontal="center" vertical="center"/>
    </xf>
    <xf numFmtId="164" fontId="14" fillId="0" borderId="0" xfId="1" applyNumberFormat="1" applyFont="1" applyBorder="1" applyAlignment="1">
      <alignment vertical="top"/>
    </xf>
    <xf numFmtId="164" fontId="14" fillId="0" borderId="0" xfId="1" applyNumberFormat="1" applyFont="1" applyAlignment="1">
      <alignment vertical="top"/>
    </xf>
    <xf numFmtId="0" fontId="19" fillId="0" borderId="0" xfId="0" applyFont="1"/>
    <xf numFmtId="0" fontId="17" fillId="0" borderId="0" xfId="6" applyFont="1" applyFill="1" applyBorder="1" applyAlignment="1"/>
    <xf numFmtId="0" fontId="20" fillId="0" borderId="4" xfId="0" applyFont="1" applyFill="1" applyBorder="1" applyAlignment="1">
      <alignment horizontal="right" vertical="center"/>
    </xf>
    <xf numFmtId="164" fontId="14" fillId="11" borderId="27" xfId="1" applyNumberFormat="1" applyFont="1" applyFill="1" applyBorder="1" applyAlignment="1">
      <alignment vertical="top"/>
    </xf>
    <xf numFmtId="0" fontId="17" fillId="0" borderId="0" xfId="3" applyFont="1" applyFill="1" applyBorder="1" applyAlignment="1"/>
    <xf numFmtId="164" fontId="14" fillId="11" borderId="18" xfId="1" applyNumberFormat="1" applyFont="1" applyFill="1" applyBorder="1" applyAlignment="1">
      <alignment vertical="top"/>
    </xf>
    <xf numFmtId="3" fontId="21" fillId="0" borderId="0" xfId="3" applyNumberFormat="1" applyFont="1" applyFill="1" applyAlignment="1"/>
    <xf numFmtId="0" fontId="22" fillId="0" borderId="0" xfId="3" applyFont="1" applyFill="1" applyAlignment="1">
      <alignment horizontal="center" vertical="center"/>
    </xf>
    <xf numFmtId="164" fontId="23" fillId="0" borderId="0" xfId="1" applyNumberFormat="1" applyFont="1" applyFill="1" applyBorder="1" applyAlignment="1">
      <alignment horizontal="center" vertical="center"/>
    </xf>
    <xf numFmtId="0" fontId="9" fillId="0" borderId="0" xfId="3" applyFont="1" applyAlignment="1"/>
    <xf numFmtId="164" fontId="13" fillId="8" borderId="8" xfId="1" applyNumberFormat="1" applyFont="1" applyFill="1" applyBorder="1" applyAlignment="1">
      <alignment horizontal="center" vertical="center" wrapText="1"/>
    </xf>
    <xf numFmtId="0" fontId="13" fillId="10" borderId="9" xfId="3" applyFont="1" applyFill="1" applyBorder="1" applyAlignment="1">
      <alignment horizontal="center" vertical="center" wrapText="1"/>
    </xf>
    <xf numFmtId="0" fontId="13" fillId="0" borderId="22" xfId="0" applyFont="1" applyFill="1" applyBorder="1" applyAlignment="1">
      <alignment horizontal="right" vertical="center"/>
    </xf>
    <xf numFmtId="0" fontId="20" fillId="0" borderId="22" xfId="0" applyFont="1" applyFill="1" applyBorder="1" applyAlignment="1">
      <alignment horizontal="right" vertical="center"/>
    </xf>
    <xf numFmtId="0" fontId="13" fillId="0" borderId="23" xfId="0" applyFont="1" applyBorder="1" applyAlignment="1">
      <alignment horizontal="right" vertical="center"/>
    </xf>
    <xf numFmtId="164" fontId="11" fillId="0" borderId="4" xfId="4" applyNumberFormat="1" applyFont="1" applyFill="1" applyBorder="1" applyAlignment="1">
      <alignment horizontal="center" vertical="center"/>
    </xf>
    <xf numFmtId="164" fontId="11" fillId="0" borderId="4" xfId="4" applyNumberFormat="1" applyFont="1" applyBorder="1" applyAlignment="1">
      <alignment vertical="center"/>
    </xf>
    <xf numFmtId="164" fontId="11" fillId="0" borderId="4" xfId="4" applyNumberFormat="1" applyFont="1" applyBorder="1" applyAlignment="1">
      <alignment horizontal="center" vertical="center"/>
    </xf>
    <xf numFmtId="164" fontId="13" fillId="0" borderId="5" xfId="4" applyNumberFormat="1" applyFont="1" applyBorder="1" applyAlignment="1">
      <alignment horizontal="center" vertical="center"/>
    </xf>
    <xf numFmtId="164" fontId="11" fillId="0" borderId="6" xfId="4" applyNumberFormat="1" applyFont="1" applyFill="1" applyBorder="1" applyAlignment="1">
      <alignment horizontal="center" vertical="center"/>
    </xf>
    <xf numFmtId="164" fontId="11" fillId="0" borderId="6" xfId="4" applyNumberFormat="1" applyFont="1" applyBorder="1" applyAlignment="1">
      <alignment horizontal="center" vertical="center"/>
    </xf>
    <xf numFmtId="164" fontId="13" fillId="0" borderId="7" xfId="4" applyNumberFormat="1" applyFont="1" applyBorder="1" applyAlignment="1">
      <alignment horizontal="center" vertical="center"/>
    </xf>
    <xf numFmtId="164" fontId="13" fillId="0" borderId="8" xfId="4" applyNumberFormat="1" applyFont="1" applyFill="1" applyBorder="1" applyAlignment="1">
      <alignment horizontal="center" vertical="center"/>
    </xf>
    <xf numFmtId="164" fontId="13" fillId="0" borderId="8" xfId="4" applyNumberFormat="1" applyFont="1" applyBorder="1" applyAlignment="1">
      <alignment horizontal="center" vertical="center"/>
    </xf>
    <xf numFmtId="164" fontId="13" fillId="0" borderId="9" xfId="4" applyNumberFormat="1" applyFont="1" applyBorder="1" applyAlignment="1">
      <alignment horizontal="center" vertical="center"/>
    </xf>
    <xf numFmtId="164" fontId="13" fillId="0" borderId="6" xfId="4" applyNumberFormat="1" applyFont="1" applyFill="1" applyBorder="1" applyAlignment="1">
      <alignment horizontal="center" vertical="center"/>
    </xf>
    <xf numFmtId="164" fontId="24" fillId="0" borderId="0" xfId="1" applyNumberFormat="1" applyFont="1" applyFill="1" applyBorder="1" applyAlignment="1">
      <alignment horizontal="center" vertical="center"/>
    </xf>
    <xf numFmtId="1" fontId="13" fillId="8" borderId="20" xfId="3" applyNumberFormat="1" applyFont="1" applyFill="1" applyBorder="1" applyAlignment="1">
      <alignment horizontal="center" vertical="center"/>
    </xf>
    <xf numFmtId="3" fontId="13" fillId="9" borderId="24" xfId="3" applyNumberFormat="1" applyFont="1" applyFill="1" applyBorder="1" applyAlignment="1">
      <alignment vertical="center" wrapText="1"/>
    </xf>
    <xf numFmtId="3" fontId="13" fillId="9" borderId="24" xfId="3" applyNumberFormat="1" applyFont="1" applyFill="1" applyBorder="1" applyAlignment="1">
      <alignment vertical="center"/>
    </xf>
    <xf numFmtId="3" fontId="13" fillId="9" borderId="25" xfId="3" applyNumberFormat="1" applyFont="1" applyFill="1" applyBorder="1" applyAlignment="1">
      <alignment vertical="center"/>
    </xf>
    <xf numFmtId="3" fontId="13" fillId="10" borderId="20" xfId="3" applyNumberFormat="1" applyFont="1" applyFill="1" applyBorder="1" applyAlignment="1">
      <alignment vertical="center"/>
    </xf>
    <xf numFmtId="3" fontId="13" fillId="10" borderId="14" xfId="3" applyNumberFormat="1" applyFont="1" applyFill="1" applyBorder="1" applyAlignment="1">
      <alignment vertical="center"/>
    </xf>
    <xf numFmtId="0" fontId="9" fillId="0" borderId="0" xfId="3" applyFont="1"/>
    <xf numFmtId="164" fontId="9" fillId="0" borderId="4" xfId="4" applyNumberFormat="1" applyFont="1" applyBorder="1" applyAlignment="1">
      <alignment vertical="center"/>
    </xf>
    <xf numFmtId="164" fontId="23" fillId="0" borderId="4" xfId="4" applyNumberFormat="1" applyFont="1" applyFill="1" applyBorder="1" applyAlignment="1">
      <alignment horizontal="center" vertical="center"/>
    </xf>
    <xf numFmtId="164" fontId="23" fillId="0" borderId="4" xfId="4" applyNumberFormat="1" applyFont="1" applyBorder="1" applyAlignment="1">
      <alignment horizontal="center" vertical="center"/>
    </xf>
    <xf numFmtId="164" fontId="11" fillId="0" borderId="5" xfId="4" applyNumberFormat="1" applyFont="1" applyBorder="1" applyAlignment="1">
      <alignment horizontal="center" vertical="center"/>
    </xf>
    <xf numFmtId="164" fontId="23" fillId="0" borderId="6" xfId="4" applyNumberFormat="1" applyFont="1" applyBorder="1" applyAlignment="1">
      <alignment horizontal="center" vertical="center"/>
    </xf>
    <xf numFmtId="164" fontId="20" fillId="0" borderId="8" xfId="4" applyNumberFormat="1" applyFont="1" applyFill="1" applyBorder="1" applyAlignment="1">
      <alignment horizontal="center" vertical="center"/>
    </xf>
    <xf numFmtId="164" fontId="20" fillId="0" borderId="8" xfId="4" applyNumberFormat="1" applyFont="1" applyBorder="1" applyAlignment="1">
      <alignment horizontal="center" vertical="center"/>
    </xf>
    <xf numFmtId="164" fontId="23" fillId="0" borderId="6" xfId="4" applyNumberFormat="1" applyFont="1" applyFill="1" applyBorder="1" applyAlignment="1">
      <alignment horizontal="center" vertical="center"/>
    </xf>
    <xf numFmtId="0" fontId="24" fillId="0" borderId="0" xfId="3" applyFont="1" applyFill="1" applyAlignment="1">
      <alignment horizontal="center" vertical="center"/>
    </xf>
    <xf numFmtId="164" fontId="13" fillId="0" borderId="8" xfId="1" applyNumberFormat="1" applyFont="1" applyFill="1" applyBorder="1" applyAlignment="1">
      <alignment horizontal="center" vertical="center" wrapText="1"/>
    </xf>
    <xf numFmtId="0" fontId="13" fillId="0" borderId="22" xfId="3" applyFont="1" applyFill="1" applyBorder="1" applyAlignment="1">
      <alignment horizontal="right" vertical="center"/>
    </xf>
    <xf numFmtId="0" fontId="11" fillId="0" borderId="22" xfId="3" applyFont="1" applyFill="1" applyBorder="1" applyAlignment="1">
      <alignment horizontal="center" vertical="center"/>
    </xf>
    <xf numFmtId="0" fontId="13" fillId="0" borderId="23" xfId="3" applyFont="1" applyBorder="1" applyAlignment="1">
      <alignment horizontal="right" vertical="center"/>
    </xf>
    <xf numFmtId="164" fontId="11" fillId="0" borderId="4" xfId="1" applyNumberFormat="1" applyFont="1" applyFill="1" applyBorder="1" applyAlignment="1">
      <alignment horizontal="center" vertical="center"/>
    </xf>
    <xf numFmtId="164" fontId="11" fillId="0" borderId="4" xfId="1" applyNumberFormat="1" applyFont="1" applyBorder="1" applyAlignment="1">
      <alignment horizontal="center" vertical="center"/>
    </xf>
    <xf numFmtId="164" fontId="13" fillId="0" borderId="5" xfId="1" applyNumberFormat="1" applyFont="1" applyBorder="1" applyAlignment="1">
      <alignment horizontal="center" vertical="center"/>
    </xf>
    <xf numFmtId="164" fontId="11" fillId="0" borderId="5" xfId="1" applyNumberFormat="1" applyFont="1" applyBorder="1" applyAlignment="1">
      <alignment horizontal="center" vertical="center"/>
    </xf>
    <xf numFmtId="164" fontId="11" fillId="0" borderId="6" xfId="1" applyNumberFormat="1" applyFont="1" applyFill="1" applyBorder="1" applyAlignment="1">
      <alignment horizontal="center" vertical="center"/>
    </xf>
    <xf numFmtId="164" fontId="11" fillId="0" borderId="6" xfId="1" applyNumberFormat="1" applyFont="1" applyBorder="1" applyAlignment="1">
      <alignment horizontal="center" vertical="center"/>
    </xf>
    <xf numFmtId="164" fontId="13" fillId="0" borderId="7" xfId="1" applyNumberFormat="1" applyFont="1" applyBorder="1" applyAlignment="1">
      <alignment horizontal="center" vertical="center"/>
    </xf>
    <xf numFmtId="164" fontId="13" fillId="0" borderId="8" xfId="1" applyNumberFormat="1" applyFont="1" applyFill="1" applyBorder="1" applyAlignment="1">
      <alignment horizontal="center" vertical="center"/>
    </xf>
    <xf numFmtId="164" fontId="13" fillId="0" borderId="8" xfId="1" applyNumberFormat="1" applyFont="1" applyBorder="1" applyAlignment="1">
      <alignment horizontal="center" vertical="center"/>
    </xf>
    <xf numFmtId="164" fontId="13" fillId="0" borderId="9" xfId="1" applyNumberFormat="1" applyFont="1" applyBorder="1" applyAlignment="1">
      <alignment horizontal="center" vertical="center"/>
    </xf>
    <xf numFmtId="164" fontId="13" fillId="0" borderId="6" xfId="1" applyNumberFormat="1" applyFont="1" applyFill="1" applyBorder="1" applyAlignment="1">
      <alignment horizontal="center" vertical="center"/>
    </xf>
    <xf numFmtId="0" fontId="9" fillId="0" borderId="0" xfId="3" applyFont="1" applyAlignment="1">
      <alignment vertical="center"/>
    </xf>
    <xf numFmtId="0" fontId="23" fillId="0" borderId="0" xfId="3" applyFont="1" applyFill="1" applyAlignment="1">
      <alignment horizontal="center" vertical="center"/>
    </xf>
    <xf numFmtId="164" fontId="24" fillId="0" borderId="0" xfId="1" applyNumberFormat="1" applyFont="1" applyFill="1" applyAlignment="1">
      <alignment horizontal="center" vertical="center"/>
    </xf>
    <xf numFmtId="165" fontId="24" fillId="0" borderId="0" xfId="3" applyNumberFormat="1" applyFont="1" applyFill="1" applyAlignment="1">
      <alignment horizontal="center" vertical="center"/>
    </xf>
    <xf numFmtId="3" fontId="9" fillId="0" borderId="0" xfId="3" applyNumberFormat="1" applyFont="1" applyFill="1" applyAlignment="1">
      <alignment vertical="center"/>
    </xf>
    <xf numFmtId="0" fontId="9" fillId="0" borderId="0" xfId="3" applyFont="1" applyFill="1"/>
    <xf numFmtId="3" fontId="13" fillId="9" borderId="21" xfId="3" applyNumberFormat="1" applyFont="1" applyFill="1" applyBorder="1" applyAlignment="1">
      <alignment vertical="center" wrapText="1"/>
    </xf>
    <xf numFmtId="0" fontId="19" fillId="0" borderId="0" xfId="3" applyFont="1"/>
    <xf numFmtId="3" fontId="21" fillId="0" borderId="0" xfId="0" applyNumberFormat="1" applyFont="1" applyAlignment="1"/>
    <xf numFmtId="0" fontId="24" fillId="0" borderId="0" xfId="0" applyFont="1" applyFill="1" applyAlignment="1">
      <alignment horizontal="center" vertical="center"/>
    </xf>
    <xf numFmtId="0" fontId="9" fillId="0" borderId="0" xfId="0" applyFont="1" applyAlignment="1"/>
    <xf numFmtId="164" fontId="21" fillId="2" borderId="13" xfId="2" applyNumberFormat="1" applyFont="1" applyFill="1" applyBorder="1" applyAlignment="1">
      <alignment horizontal="center" vertical="center" wrapText="1"/>
    </xf>
    <xf numFmtId="0" fontId="13" fillId="5" borderId="13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right" vertical="center"/>
    </xf>
    <xf numFmtId="0" fontId="11" fillId="0" borderId="1" xfId="0" applyFont="1" applyFill="1" applyBorder="1" applyAlignment="1">
      <alignment horizontal="center" vertical="center"/>
    </xf>
    <xf numFmtId="0" fontId="13" fillId="0" borderId="2" xfId="0" applyFont="1" applyBorder="1" applyAlignment="1">
      <alignment horizontal="right" vertical="center"/>
    </xf>
    <xf numFmtId="164" fontId="11" fillId="0" borderId="11" xfId="2" applyNumberFormat="1" applyFont="1" applyFill="1" applyBorder="1" applyAlignment="1">
      <alignment horizontal="center" vertical="center"/>
    </xf>
    <xf numFmtId="164" fontId="11" fillId="0" borderId="11" xfId="2" applyNumberFormat="1" applyFont="1" applyBorder="1" applyAlignment="1">
      <alignment horizontal="center" vertical="center"/>
    </xf>
    <xf numFmtId="164" fontId="13" fillId="0" borderId="12" xfId="2" applyNumberFormat="1" applyFont="1" applyBorder="1" applyAlignment="1">
      <alignment horizontal="center" vertical="center"/>
    </xf>
    <xf numFmtId="164" fontId="11" fillId="0" borderId="4" xfId="2" applyNumberFormat="1" applyFont="1" applyFill="1" applyBorder="1" applyAlignment="1">
      <alignment horizontal="center" vertical="center"/>
    </xf>
    <xf numFmtId="164" fontId="11" fillId="0" borderId="4" xfId="2" applyNumberFormat="1" applyFont="1" applyBorder="1" applyAlignment="1">
      <alignment horizontal="center" vertical="center"/>
    </xf>
    <xf numFmtId="164" fontId="13" fillId="0" borderId="5" xfId="2" applyNumberFormat="1" applyFont="1" applyBorder="1" applyAlignment="1">
      <alignment horizontal="center" vertical="center"/>
    </xf>
    <xf numFmtId="164" fontId="11" fillId="0" borderId="18" xfId="2" applyNumberFormat="1" applyFont="1" applyFill="1" applyBorder="1" applyAlignment="1">
      <alignment horizontal="center" vertical="center"/>
    </xf>
    <xf numFmtId="164" fontId="11" fillId="0" borderId="18" xfId="2" applyNumberFormat="1" applyFont="1" applyBorder="1" applyAlignment="1">
      <alignment horizontal="center" vertical="center"/>
    </xf>
    <xf numFmtId="164" fontId="13" fillId="0" borderId="19" xfId="2" applyNumberFormat="1" applyFont="1" applyBorder="1" applyAlignment="1">
      <alignment horizontal="center" vertical="center"/>
    </xf>
    <xf numFmtId="164" fontId="13" fillId="0" borderId="8" xfId="2" applyNumberFormat="1" applyFont="1" applyFill="1" applyBorder="1" applyAlignment="1">
      <alignment horizontal="center" vertical="center"/>
    </xf>
    <xf numFmtId="164" fontId="13" fillId="0" borderId="8" xfId="2" applyNumberFormat="1" applyFont="1" applyBorder="1" applyAlignment="1">
      <alignment horizontal="center" vertical="center"/>
    </xf>
    <xf numFmtId="164" fontId="13" fillId="0" borderId="9" xfId="2" applyNumberFormat="1" applyFont="1" applyBorder="1" applyAlignment="1">
      <alignment horizontal="center" vertical="center"/>
    </xf>
    <xf numFmtId="164" fontId="11" fillId="0" borderId="4" xfId="2" applyNumberFormat="1" applyFont="1" applyFill="1" applyBorder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Fill="1" applyAlignment="1">
      <alignment vertical="center"/>
    </xf>
    <xf numFmtId="164" fontId="9" fillId="0" borderId="0" xfId="0" applyNumberFormat="1" applyFont="1" applyFill="1"/>
    <xf numFmtId="3" fontId="13" fillId="6" borderId="15" xfId="0" applyNumberFormat="1" applyFont="1" applyFill="1" applyBorder="1" applyAlignment="1">
      <alignment vertical="center" wrapText="1"/>
    </xf>
    <xf numFmtId="3" fontId="13" fillId="6" borderId="16" xfId="0" applyNumberFormat="1" applyFont="1" applyFill="1" applyBorder="1" applyAlignment="1">
      <alignment vertical="center"/>
    </xf>
    <xf numFmtId="3" fontId="13" fillId="6" borderId="17" xfId="0" applyNumberFormat="1" applyFont="1" applyFill="1" applyBorder="1" applyAlignment="1">
      <alignment vertical="center"/>
    </xf>
    <xf numFmtId="3" fontId="13" fillId="5" borderId="14" xfId="0" applyNumberFormat="1" applyFont="1" applyFill="1" applyBorder="1" applyAlignment="1">
      <alignment vertical="center"/>
    </xf>
    <xf numFmtId="3" fontId="13" fillId="0" borderId="10" xfId="0" applyNumberFormat="1" applyFont="1" applyBorder="1" applyAlignment="1">
      <alignment vertical="center"/>
    </xf>
    <xf numFmtId="3" fontId="13" fillId="6" borderId="16" xfId="0" applyNumberFormat="1" applyFont="1" applyFill="1" applyBorder="1" applyAlignment="1">
      <alignment vertical="center" wrapText="1"/>
    </xf>
    <xf numFmtId="38" fontId="9" fillId="0" borderId="0" xfId="0" applyNumberFormat="1" applyFont="1" applyFill="1" applyAlignment="1">
      <alignment horizontal="center"/>
    </xf>
    <xf numFmtId="0" fontId="11" fillId="0" borderId="0" xfId="0" applyFont="1" applyFill="1" applyAlignment="1"/>
    <xf numFmtId="164" fontId="21" fillId="2" borderId="13" xfId="1" applyNumberFormat="1" applyFont="1" applyFill="1" applyBorder="1" applyAlignment="1">
      <alignment horizontal="center" vertical="center" wrapText="1"/>
    </xf>
    <xf numFmtId="0" fontId="21" fillId="3" borderId="13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right"/>
    </xf>
    <xf numFmtId="0" fontId="21" fillId="0" borderId="2" xfId="0" applyFont="1" applyBorder="1" applyAlignment="1">
      <alignment horizontal="right"/>
    </xf>
    <xf numFmtId="164" fontId="9" fillId="0" borderId="4" xfId="1" applyNumberFormat="1" applyFont="1" applyFill="1" applyBorder="1" applyAlignment="1">
      <alignment horizontal="center"/>
    </xf>
    <xf numFmtId="164" fontId="9" fillId="0" borderId="4" xfId="1" applyNumberFormat="1" applyFont="1" applyBorder="1" applyAlignment="1">
      <alignment horizontal="center"/>
    </xf>
    <xf numFmtId="164" fontId="21" fillId="0" borderId="5" xfId="1" applyNumberFormat="1" applyFont="1" applyBorder="1" applyAlignment="1">
      <alignment horizontal="center"/>
    </xf>
    <xf numFmtId="164" fontId="9" fillId="0" borderId="5" xfId="1" applyNumberFormat="1" applyFont="1" applyBorder="1" applyAlignment="1">
      <alignment horizontal="center"/>
    </xf>
    <xf numFmtId="164" fontId="9" fillId="0" borderId="6" xfId="1" applyNumberFormat="1" applyFont="1" applyFill="1" applyBorder="1" applyAlignment="1">
      <alignment horizontal="center"/>
    </xf>
    <xf numFmtId="164" fontId="9" fillId="0" borderId="6" xfId="1" applyNumberFormat="1" applyFont="1" applyBorder="1" applyAlignment="1">
      <alignment horizontal="center"/>
    </xf>
    <xf numFmtId="164" fontId="21" fillId="0" borderId="7" xfId="1" applyNumberFormat="1" applyFont="1" applyBorder="1" applyAlignment="1">
      <alignment horizontal="center"/>
    </xf>
    <xf numFmtId="164" fontId="21" fillId="0" borderId="8" xfId="1" applyNumberFormat="1" applyFont="1" applyFill="1" applyBorder="1" applyAlignment="1">
      <alignment horizontal="center"/>
    </xf>
    <xf numFmtId="164" fontId="21" fillId="0" borderId="8" xfId="1" applyNumberFormat="1" applyFont="1" applyBorder="1" applyAlignment="1">
      <alignment horizontal="center"/>
    </xf>
    <xf numFmtId="164" fontId="21" fillId="0" borderId="9" xfId="1" applyNumberFormat="1" applyFont="1" applyBorder="1" applyAlignment="1">
      <alignment horizontal="center"/>
    </xf>
    <xf numFmtId="164" fontId="9" fillId="0" borderId="11" xfId="1" applyNumberFormat="1" applyFont="1" applyFill="1" applyBorder="1" applyAlignment="1">
      <alignment horizontal="center"/>
    </xf>
    <xf numFmtId="164" fontId="9" fillId="0" borderId="11" xfId="1" applyNumberFormat="1" applyFont="1" applyBorder="1" applyAlignment="1">
      <alignment horizontal="center"/>
    </xf>
    <xf numFmtId="164" fontId="21" fillId="0" borderId="12" xfId="1" applyNumberFormat="1" applyFont="1" applyBorder="1" applyAlignment="1">
      <alignment horizontal="center"/>
    </xf>
    <xf numFmtId="10" fontId="9" fillId="0" borderId="0" xfId="0" applyNumberFormat="1" applyFont="1" applyFill="1"/>
    <xf numFmtId="1" fontId="21" fillId="2" borderId="0" xfId="0" applyNumberFormat="1" applyFont="1" applyFill="1" applyAlignment="1">
      <alignment horizontal="center" vertical="center"/>
    </xf>
    <xf numFmtId="3" fontId="21" fillId="7" borderId="15" xfId="0" applyNumberFormat="1" applyFont="1" applyFill="1" applyBorder="1" applyAlignment="1">
      <alignment wrapText="1"/>
    </xf>
    <xf numFmtId="3" fontId="21" fillId="6" borderId="16" xfId="0" applyNumberFormat="1" applyFont="1" applyFill="1" applyBorder="1"/>
    <xf numFmtId="3" fontId="21" fillId="6" borderId="17" xfId="0" applyNumberFormat="1" applyFont="1" applyFill="1" applyBorder="1"/>
    <xf numFmtId="3" fontId="21" fillId="3" borderId="14" xfId="0" applyNumberFormat="1" applyFont="1" applyFill="1" applyBorder="1"/>
    <xf numFmtId="3" fontId="21" fillId="0" borderId="10" xfId="0" applyNumberFormat="1" applyFont="1" applyFill="1" applyBorder="1"/>
    <xf numFmtId="3" fontId="21" fillId="7" borderId="16" xfId="0" applyNumberFormat="1" applyFont="1" applyFill="1" applyBorder="1" applyAlignment="1">
      <alignment wrapText="1"/>
    </xf>
    <xf numFmtId="164" fontId="21" fillId="2" borderId="13" xfId="1" applyNumberFormat="1" applyFont="1" applyFill="1" applyBorder="1" applyAlignment="1">
      <alignment horizontal="right" vertical="center" wrapText="1"/>
    </xf>
    <xf numFmtId="164" fontId="9" fillId="0" borderId="3" xfId="1" applyNumberFormat="1" applyFont="1" applyFill="1" applyBorder="1" applyAlignment="1">
      <alignment horizontal="center"/>
    </xf>
    <xf numFmtId="164" fontId="11" fillId="0" borderId="3" xfId="1" applyNumberFormat="1" applyFont="1" applyFill="1" applyBorder="1" applyAlignment="1">
      <alignment horizontal="center"/>
    </xf>
    <xf numFmtId="164" fontId="9" fillId="0" borderId="3" xfId="1" applyNumberFormat="1" applyFont="1" applyBorder="1" applyAlignment="1">
      <alignment horizontal="center"/>
    </xf>
    <xf numFmtId="164" fontId="21" fillId="0" borderId="28" xfId="1" applyNumberFormat="1" applyFont="1" applyBorder="1" applyAlignment="1">
      <alignment horizontal="center"/>
    </xf>
    <xf numFmtId="164" fontId="11" fillId="0" borderId="4" xfId="1" applyNumberFormat="1" applyFont="1" applyFill="1" applyBorder="1" applyAlignment="1">
      <alignment horizontal="center"/>
    </xf>
    <xf numFmtId="164" fontId="11" fillId="0" borderId="6" xfId="1" applyNumberFormat="1" applyFont="1" applyFill="1" applyBorder="1" applyAlignment="1">
      <alignment horizontal="center"/>
    </xf>
    <xf numFmtId="164" fontId="13" fillId="0" borderId="8" xfId="1" applyNumberFormat="1" applyFont="1" applyFill="1" applyBorder="1" applyAlignment="1">
      <alignment horizontal="center"/>
    </xf>
    <xf numFmtId="164" fontId="11" fillId="0" borderId="11" xfId="1" applyNumberFormat="1" applyFont="1" applyFill="1" applyBorder="1" applyAlignment="1">
      <alignment horizontal="center"/>
    </xf>
    <xf numFmtId="0" fontId="9" fillId="0" borderId="4" xfId="0" applyFont="1" applyFill="1" applyBorder="1"/>
    <xf numFmtId="164" fontId="13" fillId="0" borderId="28" xfId="1" applyNumberFormat="1" applyFont="1" applyFill="1" applyBorder="1" applyAlignment="1">
      <alignment horizontal="center"/>
    </xf>
    <xf numFmtId="164" fontId="13" fillId="0" borderId="5" xfId="1" applyNumberFormat="1" applyFont="1" applyFill="1" applyBorder="1" applyAlignment="1">
      <alignment horizontal="center"/>
    </xf>
    <xf numFmtId="164" fontId="13" fillId="0" borderId="7" xfId="1" applyNumberFormat="1" applyFont="1" applyFill="1" applyBorder="1" applyAlignment="1">
      <alignment horizontal="center"/>
    </xf>
    <xf numFmtId="164" fontId="13" fillId="0" borderId="9" xfId="1" applyNumberFormat="1" applyFont="1" applyFill="1" applyBorder="1" applyAlignment="1">
      <alignment horizontal="center"/>
    </xf>
    <xf numFmtId="3" fontId="21" fillId="0" borderId="10" xfId="0" applyNumberFormat="1" applyFont="1" applyBorder="1"/>
    <xf numFmtId="0" fontId="26" fillId="0" borderId="0" xfId="0" applyFont="1" applyAlignment="1">
      <alignment horizontal="left" vertical="top"/>
    </xf>
    <xf numFmtId="0" fontId="26" fillId="0" borderId="0" xfId="0" applyFont="1" applyAlignment="1">
      <alignment horizontal="right" vertical="top"/>
    </xf>
    <xf numFmtId="0" fontId="27" fillId="0" borderId="0" xfId="0" applyFont="1" applyAlignment="1" applyProtection="1">
      <alignment vertical="top"/>
      <protection locked="0"/>
    </xf>
    <xf numFmtId="164" fontId="27" fillId="0" borderId="0" xfId="0" applyNumberFormat="1" applyFont="1" applyAlignment="1" applyProtection="1">
      <alignment vertical="top"/>
      <protection locked="0"/>
    </xf>
    <xf numFmtId="0" fontId="2" fillId="0" borderId="0" xfId="0" applyFont="1" applyAlignment="1" applyProtection="1">
      <alignment vertical="top"/>
      <protection locked="0"/>
    </xf>
    <xf numFmtId="164" fontId="2" fillId="0" borderId="0" xfId="0" applyNumberFormat="1" applyFont="1" applyAlignment="1" applyProtection="1">
      <alignment vertical="top"/>
      <protection locked="0"/>
    </xf>
    <xf numFmtId="164" fontId="21" fillId="2" borderId="4" xfId="7" applyNumberFormat="1" applyFont="1" applyFill="1" applyBorder="1" applyAlignment="1">
      <alignment horizontal="center" vertical="center" wrapText="1"/>
    </xf>
    <xf numFmtId="164" fontId="16" fillId="0" borderId="0" xfId="1" applyNumberFormat="1" applyFont="1"/>
    <xf numFmtId="3" fontId="13" fillId="9" borderId="4" xfId="3" applyNumberFormat="1" applyFont="1" applyFill="1" applyBorder="1" applyAlignment="1">
      <alignment horizontal="left" vertical="center" wrapText="1"/>
    </xf>
    <xf numFmtId="3" fontId="13" fillId="9" borderId="3" xfId="3" applyNumberFormat="1" applyFont="1" applyFill="1" applyBorder="1" applyAlignment="1">
      <alignment horizontal="left" vertical="center"/>
    </xf>
    <xf numFmtId="3" fontId="13" fillId="9" borderId="3" xfId="3" applyNumberFormat="1" applyFont="1" applyFill="1" applyBorder="1" applyAlignment="1">
      <alignment horizontal="left" vertical="center" wrapText="1"/>
    </xf>
    <xf numFmtId="0" fontId="10" fillId="4" borderId="4" xfId="0" applyFont="1" applyFill="1" applyBorder="1" applyAlignment="1">
      <alignment horizontal="center"/>
    </xf>
    <xf numFmtId="0" fontId="12" fillId="0" borderId="26" xfId="0" applyFont="1" applyFill="1" applyBorder="1" applyAlignment="1">
      <alignment horizontal="right" vertical="center"/>
    </xf>
    <xf numFmtId="0" fontId="12" fillId="0" borderId="27" xfId="0" applyFont="1" applyFill="1" applyBorder="1" applyAlignment="1">
      <alignment horizontal="right" vertical="center"/>
    </xf>
    <xf numFmtId="0" fontId="10" fillId="4" borderId="0" xfId="0" applyFont="1" applyFill="1" applyAlignment="1">
      <alignment horizontal="center"/>
    </xf>
    <xf numFmtId="3" fontId="10" fillId="4" borderId="0" xfId="0" applyNumberFormat="1" applyFont="1" applyFill="1" applyBorder="1" applyAlignment="1">
      <alignment horizontal="center"/>
    </xf>
    <xf numFmtId="0" fontId="25" fillId="4" borderId="0" xfId="0" applyFont="1" applyFill="1" applyAlignment="1"/>
    <xf numFmtId="3" fontId="21" fillId="0" borderId="0" xfId="0" applyNumberFormat="1" applyFont="1" applyAlignment="1">
      <alignment horizontal="right"/>
    </xf>
    <xf numFmtId="0" fontId="9" fillId="0" borderId="0" xfId="0" applyFont="1" applyAlignment="1"/>
  </cellXfs>
  <cellStyles count="8">
    <cellStyle name="Comma" xfId="1" builtinId="3"/>
    <cellStyle name="Comma 2" xfId="2"/>
    <cellStyle name="Comma 2 2" xfId="7"/>
    <cellStyle name="Comma 3" xfId="4"/>
    <cellStyle name="Normal" xfId="0" builtinId="0"/>
    <cellStyle name="Normal 2" xfId="3"/>
    <cellStyle name="Normal 2 2" xfId="6"/>
    <cellStyle name="Normal 3" xfId="5"/>
  </cellStyles>
  <dxfs count="0"/>
  <tableStyles count="0" defaultTableStyle="TableStyleMedium9" defaultPivotStyle="PivotStyleLight16"/>
  <colors>
    <mruColors>
      <color rgb="FFBFBFBF"/>
      <color rgb="FFC5D9F1"/>
      <color rgb="FF99CCFF"/>
      <color rgb="FF33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3"/>
  <sheetViews>
    <sheetView tabSelected="1" zoomScale="90" zoomScaleNormal="90" workbookViewId="0">
      <pane xSplit="1" ySplit="3" topLeftCell="B4" activePane="bottomRight" state="frozen"/>
      <selection sqref="A1:XFD3"/>
      <selection pane="topRight" sqref="A1:XFD3"/>
      <selection pane="bottomLeft" sqref="A1:XFD3"/>
      <selection pane="bottomRight" activeCell="G33" sqref="G33"/>
    </sheetView>
  </sheetViews>
  <sheetFormatPr defaultRowHeight="12.75" x14ac:dyDescent="0.2"/>
  <cols>
    <col min="1" max="1" width="54" style="34" customWidth="1"/>
    <col min="2" max="7" width="15.7109375" style="34" customWidth="1"/>
    <col min="8" max="8" width="18.85546875" style="34" customWidth="1"/>
    <col min="9" max="11" width="15.7109375" style="34" customWidth="1"/>
    <col min="12" max="12" width="11.42578125" style="34" customWidth="1"/>
  </cols>
  <sheetData>
    <row r="1" spans="1:12" s="47" customFormat="1" ht="18" customHeight="1" x14ac:dyDescent="0.25">
      <c r="A1" s="196" t="s">
        <v>56</v>
      </c>
      <c r="B1" s="196"/>
      <c r="C1" s="196"/>
      <c r="D1" s="196"/>
      <c r="E1" s="196"/>
      <c r="F1" s="196"/>
      <c r="G1" s="196"/>
      <c r="H1" s="196"/>
      <c r="I1" s="196"/>
      <c r="J1" s="196"/>
      <c r="K1" s="196"/>
      <c r="L1" s="196"/>
    </row>
    <row r="2" spans="1:12" s="47" customFormat="1" ht="18" customHeight="1" x14ac:dyDescent="0.25">
      <c r="A2" s="196" t="s">
        <v>81</v>
      </c>
      <c r="B2" s="196"/>
      <c r="C2" s="196"/>
      <c r="D2" s="196"/>
      <c r="E2" s="196"/>
      <c r="F2" s="196"/>
      <c r="G2" s="196"/>
      <c r="H2" s="196"/>
      <c r="I2" s="196"/>
      <c r="J2" s="196"/>
      <c r="K2" s="196"/>
      <c r="L2" s="196"/>
    </row>
    <row r="3" spans="1:12" s="18" customFormat="1" ht="51" customHeight="1" x14ac:dyDescent="0.2">
      <c r="A3" s="36"/>
      <c r="B3" s="23" t="s">
        <v>76</v>
      </c>
      <c r="C3" s="23" t="s">
        <v>43</v>
      </c>
      <c r="D3" s="23" t="s">
        <v>69</v>
      </c>
      <c r="E3" s="23" t="s">
        <v>44</v>
      </c>
      <c r="F3" s="23" t="s">
        <v>70</v>
      </c>
      <c r="G3" s="23" t="s">
        <v>9</v>
      </c>
      <c r="H3" s="191" t="s">
        <v>78</v>
      </c>
      <c r="I3" s="23" t="s">
        <v>71</v>
      </c>
      <c r="J3" s="23" t="s">
        <v>48</v>
      </c>
      <c r="K3" s="23" t="s">
        <v>66</v>
      </c>
      <c r="L3" s="24" t="s">
        <v>14</v>
      </c>
    </row>
    <row r="4" spans="1:12" s="1" customFormat="1" ht="15" customHeight="1" x14ac:dyDescent="0.2">
      <c r="A4" s="193" t="s">
        <v>57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6"/>
    </row>
    <row r="5" spans="1:12" ht="15" customHeight="1" x14ac:dyDescent="0.2">
      <c r="A5" s="38" t="s">
        <v>50</v>
      </c>
      <c r="B5" s="27">
        <v>120139</v>
      </c>
      <c r="C5" s="27">
        <v>13085</v>
      </c>
      <c r="D5" s="27">
        <v>182</v>
      </c>
      <c r="E5" s="27">
        <v>191326</v>
      </c>
      <c r="F5" s="27">
        <v>247</v>
      </c>
      <c r="G5" s="27">
        <v>35679</v>
      </c>
      <c r="H5" s="27">
        <v>7304</v>
      </c>
      <c r="I5" s="27">
        <v>1838</v>
      </c>
      <c r="J5" s="27">
        <v>61324</v>
      </c>
      <c r="K5" s="27">
        <v>34159</v>
      </c>
      <c r="L5" s="27">
        <f>SUM(B5:K5)</f>
        <v>465283</v>
      </c>
    </row>
    <row r="6" spans="1:12" ht="15" customHeight="1" x14ac:dyDescent="0.2">
      <c r="A6" s="38" t="s">
        <v>51</v>
      </c>
      <c r="B6" s="27">
        <v>12539</v>
      </c>
      <c r="C6" s="27">
        <v>404</v>
      </c>
      <c r="D6" s="27"/>
      <c r="E6" s="27">
        <v>11485</v>
      </c>
      <c r="F6" s="27"/>
      <c r="G6" s="27"/>
      <c r="H6" s="27">
        <v>1322</v>
      </c>
      <c r="I6" s="27"/>
      <c r="J6" s="27">
        <v>238</v>
      </c>
      <c r="K6" s="27">
        <v>13374</v>
      </c>
      <c r="L6" s="27">
        <f t="shared" ref="L6:L8" si="0">SUM(B6:K6)</f>
        <v>39362</v>
      </c>
    </row>
    <row r="7" spans="1:12" ht="15" customHeight="1" x14ac:dyDescent="0.2">
      <c r="A7" s="38" t="s">
        <v>52</v>
      </c>
      <c r="B7" s="27">
        <v>0</v>
      </c>
      <c r="C7" s="27">
        <v>0</v>
      </c>
      <c r="D7" s="27"/>
      <c r="E7" s="27">
        <v>57</v>
      </c>
      <c r="F7" s="27"/>
      <c r="G7" s="27"/>
      <c r="H7" s="27">
        <v>0</v>
      </c>
      <c r="I7" s="27"/>
      <c r="J7" s="27">
        <v>75</v>
      </c>
      <c r="K7" s="27">
        <v>7</v>
      </c>
      <c r="L7" s="27">
        <f t="shared" si="0"/>
        <v>139</v>
      </c>
    </row>
    <row r="8" spans="1:12" ht="15" customHeight="1" x14ac:dyDescent="0.2">
      <c r="A8" s="40" t="s">
        <v>53</v>
      </c>
      <c r="B8" s="27">
        <v>0</v>
      </c>
      <c r="C8" s="27">
        <v>0</v>
      </c>
      <c r="D8" s="27"/>
      <c r="E8" s="27">
        <v>15561</v>
      </c>
      <c r="F8" s="27"/>
      <c r="G8" s="27"/>
      <c r="H8" s="27">
        <v>409</v>
      </c>
      <c r="I8" s="27"/>
      <c r="J8" s="27">
        <v>4430</v>
      </c>
      <c r="K8" s="27">
        <v>25725</v>
      </c>
      <c r="L8" s="27">
        <f t="shared" si="0"/>
        <v>46125</v>
      </c>
    </row>
    <row r="9" spans="1:12" ht="15" customHeight="1" x14ac:dyDescent="0.2">
      <c r="A9" s="41" t="s">
        <v>14</v>
      </c>
      <c r="B9" s="29">
        <f t="shared" ref="B9:K9" si="1">SUM(B5:B8)</f>
        <v>132678</v>
      </c>
      <c r="C9" s="29">
        <f t="shared" si="1"/>
        <v>13489</v>
      </c>
      <c r="D9" s="29">
        <f t="shared" si="1"/>
        <v>182</v>
      </c>
      <c r="E9" s="29">
        <f t="shared" si="1"/>
        <v>218429</v>
      </c>
      <c r="F9" s="29">
        <f t="shared" si="1"/>
        <v>247</v>
      </c>
      <c r="G9" s="29">
        <f t="shared" si="1"/>
        <v>35679</v>
      </c>
      <c r="H9" s="29">
        <f t="shared" si="1"/>
        <v>9035</v>
      </c>
      <c r="I9" s="29">
        <f t="shared" si="1"/>
        <v>1838</v>
      </c>
      <c r="J9" s="29">
        <f t="shared" si="1"/>
        <v>66067</v>
      </c>
      <c r="K9" s="29">
        <f t="shared" si="1"/>
        <v>73265</v>
      </c>
      <c r="L9" s="29">
        <f>SUM(L5:L8)</f>
        <v>550909</v>
      </c>
    </row>
    <row r="10" spans="1:12" ht="15" customHeight="1" x14ac:dyDescent="0.2">
      <c r="A10" s="42" t="s">
        <v>58</v>
      </c>
      <c r="B10" s="31"/>
      <c r="C10" s="31"/>
      <c r="D10" s="31"/>
      <c r="E10" s="32"/>
      <c r="F10" s="32"/>
      <c r="G10" s="31"/>
      <c r="H10" s="31"/>
      <c r="I10" s="31"/>
      <c r="J10" s="31"/>
      <c r="K10" s="31"/>
      <c r="L10" s="31"/>
    </row>
    <row r="11" spans="1:12" ht="15" customHeight="1" x14ac:dyDescent="0.2">
      <c r="A11" s="38" t="str">
        <f>A5</f>
        <v>Life Assurance</v>
      </c>
      <c r="B11" s="27">
        <v>8728</v>
      </c>
      <c r="C11" s="27">
        <v>948</v>
      </c>
      <c r="D11" s="27"/>
      <c r="E11" s="27">
        <v>84864</v>
      </c>
      <c r="F11" s="27"/>
      <c r="G11" s="27">
        <v>2755</v>
      </c>
      <c r="H11" s="27">
        <v>953</v>
      </c>
      <c r="I11" s="27"/>
      <c r="J11" s="27">
        <v>4918</v>
      </c>
      <c r="K11" s="27">
        <v>2141</v>
      </c>
      <c r="L11" s="27">
        <f>SUM(B11:K11)</f>
        <v>105307</v>
      </c>
    </row>
    <row r="12" spans="1:12" ht="15" customHeight="1" x14ac:dyDescent="0.2">
      <c r="A12" s="38" t="str">
        <f>A6</f>
        <v>Pension</v>
      </c>
      <c r="B12" s="27">
        <v>1384</v>
      </c>
      <c r="C12" s="27">
        <v>15</v>
      </c>
      <c r="D12" s="27"/>
      <c r="E12" s="27">
        <v>701</v>
      </c>
      <c r="F12" s="27"/>
      <c r="G12" s="27"/>
      <c r="H12" s="27">
        <v>52</v>
      </c>
      <c r="I12" s="27"/>
      <c r="J12" s="27">
        <v>0</v>
      </c>
      <c r="K12" s="27">
        <v>527</v>
      </c>
      <c r="L12" s="27">
        <f t="shared" ref="L12:L14" si="2">SUM(B12:K12)</f>
        <v>2679</v>
      </c>
    </row>
    <row r="13" spans="1:12" ht="15" customHeight="1" x14ac:dyDescent="0.2">
      <c r="A13" s="38" t="str">
        <f>A7</f>
        <v>Permanent Health Insurance</v>
      </c>
      <c r="B13" s="27">
        <v>0</v>
      </c>
      <c r="C13" s="27"/>
      <c r="D13" s="27"/>
      <c r="E13" s="27">
        <v>10</v>
      </c>
      <c r="F13" s="27"/>
      <c r="G13" s="27"/>
      <c r="H13" s="27">
        <v>0</v>
      </c>
      <c r="I13" s="27"/>
      <c r="J13" s="27">
        <v>0</v>
      </c>
      <c r="K13" s="27"/>
      <c r="L13" s="27">
        <f t="shared" si="2"/>
        <v>10</v>
      </c>
    </row>
    <row r="14" spans="1:12" ht="15" customHeight="1" x14ac:dyDescent="0.2">
      <c r="A14" s="40" t="str">
        <f>A8</f>
        <v>Linked Long Term Insurance</v>
      </c>
      <c r="B14" s="27">
        <v>0</v>
      </c>
      <c r="C14" s="27"/>
      <c r="D14" s="27"/>
      <c r="E14" s="27">
        <v>1761</v>
      </c>
      <c r="F14" s="27"/>
      <c r="G14" s="27"/>
      <c r="H14" s="27">
        <v>113</v>
      </c>
      <c r="I14" s="27"/>
      <c r="J14" s="27">
        <v>243</v>
      </c>
      <c r="K14" s="27">
        <v>1945</v>
      </c>
      <c r="L14" s="27">
        <f t="shared" si="2"/>
        <v>4062</v>
      </c>
    </row>
    <row r="15" spans="1:12" ht="15" customHeight="1" x14ac:dyDescent="0.2">
      <c r="A15" s="41" t="str">
        <f>A9</f>
        <v>TOTAL</v>
      </c>
      <c r="B15" s="29">
        <f t="shared" ref="B15:K15" si="3">SUM(B11:B14)</f>
        <v>10112</v>
      </c>
      <c r="C15" s="29">
        <f t="shared" si="3"/>
        <v>963</v>
      </c>
      <c r="D15" s="29">
        <f t="shared" si="3"/>
        <v>0</v>
      </c>
      <c r="E15" s="30">
        <f t="shared" si="3"/>
        <v>87336</v>
      </c>
      <c r="F15" s="30"/>
      <c r="G15" s="29">
        <f t="shared" si="3"/>
        <v>2755</v>
      </c>
      <c r="H15" s="29">
        <f t="shared" si="3"/>
        <v>1118</v>
      </c>
      <c r="I15" s="29">
        <f t="shared" si="3"/>
        <v>0</v>
      </c>
      <c r="J15" s="29">
        <f t="shared" si="3"/>
        <v>5161</v>
      </c>
      <c r="K15" s="29">
        <f t="shared" si="3"/>
        <v>4613</v>
      </c>
      <c r="L15" s="29">
        <f>SUM(L11:L14)</f>
        <v>112058</v>
      </c>
    </row>
    <row r="16" spans="1:12" ht="15" customHeight="1" x14ac:dyDescent="0.2">
      <c r="A16" s="43" t="s">
        <v>59</v>
      </c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31"/>
    </row>
    <row r="17" spans="1:12" ht="15" customHeight="1" x14ac:dyDescent="0.2">
      <c r="A17" s="38" t="str">
        <f>A11</f>
        <v>Life Assurance</v>
      </c>
      <c r="B17" s="27">
        <f>B5-B23+B11</f>
        <v>7689</v>
      </c>
      <c r="C17" s="27">
        <f>C5-C23+C11</f>
        <v>1335</v>
      </c>
      <c r="D17" s="27">
        <f t="shared" ref="D17:J17" si="4">D5-D23+D11</f>
        <v>27</v>
      </c>
      <c r="E17" s="27">
        <f>E5-E23+E11</f>
        <v>52023</v>
      </c>
      <c r="F17" s="27">
        <f t="shared" si="4"/>
        <v>51</v>
      </c>
      <c r="G17" s="27">
        <f t="shared" si="4"/>
        <v>3436</v>
      </c>
      <c r="H17" s="27">
        <f t="shared" si="4"/>
        <v>1236</v>
      </c>
      <c r="I17" s="27">
        <f t="shared" si="4"/>
        <v>127</v>
      </c>
      <c r="J17" s="27">
        <f t="shared" si="4"/>
        <v>5640</v>
      </c>
      <c r="K17" s="27">
        <f>K5-K23+K11</f>
        <v>3470</v>
      </c>
      <c r="L17" s="27">
        <f>SUM(B17:K17)</f>
        <v>75034</v>
      </c>
    </row>
    <row r="18" spans="1:12" ht="15" customHeight="1" x14ac:dyDescent="0.2">
      <c r="A18" s="38" t="str">
        <f>A12</f>
        <v>Pension</v>
      </c>
      <c r="B18" s="27">
        <f t="shared" ref="B18:K20" si="5">B6-B24+B12</f>
        <v>326</v>
      </c>
      <c r="C18" s="27">
        <f t="shared" si="5"/>
        <v>12</v>
      </c>
      <c r="D18" s="27">
        <f t="shared" si="5"/>
        <v>0</v>
      </c>
      <c r="E18" s="27">
        <f t="shared" si="5"/>
        <v>608</v>
      </c>
      <c r="F18" s="27">
        <f t="shared" si="5"/>
        <v>0</v>
      </c>
      <c r="G18" s="27">
        <f t="shared" si="5"/>
        <v>0</v>
      </c>
      <c r="H18" s="27">
        <f t="shared" si="5"/>
        <v>138</v>
      </c>
      <c r="I18" s="27">
        <f t="shared" si="5"/>
        <v>0</v>
      </c>
      <c r="J18" s="27">
        <f t="shared" si="5"/>
        <v>30</v>
      </c>
      <c r="K18" s="27">
        <f t="shared" si="5"/>
        <v>458</v>
      </c>
      <c r="L18" s="27">
        <f t="shared" ref="L18:L20" si="6">SUM(B18:K18)</f>
        <v>1572</v>
      </c>
    </row>
    <row r="19" spans="1:12" ht="15" customHeight="1" x14ac:dyDescent="0.2">
      <c r="A19" s="38" t="str">
        <f>A13</f>
        <v>Permanent Health Insurance</v>
      </c>
      <c r="B19" s="27">
        <f t="shared" si="5"/>
        <v>0</v>
      </c>
      <c r="C19" s="27">
        <f t="shared" si="5"/>
        <v>0</v>
      </c>
      <c r="D19" s="27">
        <f t="shared" si="5"/>
        <v>0</v>
      </c>
      <c r="E19" s="27">
        <f t="shared" si="5"/>
        <v>8</v>
      </c>
      <c r="F19" s="27">
        <f t="shared" si="5"/>
        <v>0</v>
      </c>
      <c r="G19" s="27">
        <f t="shared" si="5"/>
        <v>0</v>
      </c>
      <c r="H19" s="27">
        <f t="shared" si="5"/>
        <v>0</v>
      </c>
      <c r="I19" s="27">
        <f t="shared" si="5"/>
        <v>0</v>
      </c>
      <c r="J19" s="27">
        <f t="shared" si="5"/>
        <v>32</v>
      </c>
      <c r="K19" s="27">
        <f t="shared" si="5"/>
        <v>0</v>
      </c>
      <c r="L19" s="27">
        <f t="shared" si="6"/>
        <v>40</v>
      </c>
    </row>
    <row r="20" spans="1:12" ht="15" customHeight="1" x14ac:dyDescent="0.2">
      <c r="A20" s="40" t="str">
        <f>A14</f>
        <v>Linked Long Term Insurance</v>
      </c>
      <c r="B20" s="27">
        <f t="shared" si="5"/>
        <v>0</v>
      </c>
      <c r="C20" s="27">
        <f t="shared" si="5"/>
        <v>0</v>
      </c>
      <c r="D20" s="27">
        <f t="shared" si="5"/>
        <v>0</v>
      </c>
      <c r="E20" s="27">
        <f t="shared" si="5"/>
        <v>914</v>
      </c>
      <c r="F20" s="27">
        <f t="shared" si="5"/>
        <v>0</v>
      </c>
      <c r="G20" s="27">
        <f t="shared" si="5"/>
        <v>0</v>
      </c>
      <c r="H20" s="27">
        <f t="shared" si="5"/>
        <v>106</v>
      </c>
      <c r="I20" s="27">
        <f t="shared" si="5"/>
        <v>0</v>
      </c>
      <c r="J20" s="27">
        <f t="shared" si="5"/>
        <v>375</v>
      </c>
      <c r="K20" s="27">
        <f t="shared" si="5"/>
        <v>1924</v>
      </c>
      <c r="L20" s="27">
        <f t="shared" si="6"/>
        <v>3319</v>
      </c>
    </row>
    <row r="21" spans="1:12" ht="15" customHeight="1" x14ac:dyDescent="0.2">
      <c r="A21" s="41" t="str">
        <f>A15</f>
        <v>TOTAL</v>
      </c>
      <c r="B21" s="29">
        <f t="shared" ref="B21:K21" si="7">SUM(B17:B20)</f>
        <v>8015</v>
      </c>
      <c r="C21" s="29">
        <f t="shared" si="7"/>
        <v>1347</v>
      </c>
      <c r="D21" s="29">
        <f t="shared" si="7"/>
        <v>27</v>
      </c>
      <c r="E21" s="29">
        <f t="shared" si="7"/>
        <v>53553</v>
      </c>
      <c r="F21" s="29">
        <f t="shared" si="7"/>
        <v>51</v>
      </c>
      <c r="G21" s="29">
        <f t="shared" si="7"/>
        <v>3436</v>
      </c>
      <c r="H21" s="29">
        <f t="shared" si="7"/>
        <v>1480</v>
      </c>
      <c r="I21" s="29">
        <f t="shared" si="7"/>
        <v>127</v>
      </c>
      <c r="J21" s="29">
        <f t="shared" si="7"/>
        <v>6077</v>
      </c>
      <c r="K21" s="29">
        <f t="shared" si="7"/>
        <v>5852</v>
      </c>
      <c r="L21" s="29">
        <f>SUM(L17:L20)</f>
        <v>79965</v>
      </c>
    </row>
    <row r="22" spans="1:12" ht="15" customHeight="1" x14ac:dyDescent="0.2">
      <c r="A22" s="194" t="s">
        <v>60</v>
      </c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31"/>
    </row>
    <row r="23" spans="1:12" ht="15" customHeight="1" x14ac:dyDescent="0.2">
      <c r="A23" s="38" t="str">
        <f>A17</f>
        <v>Life Assurance</v>
      </c>
      <c r="B23" s="27">
        <v>121178</v>
      </c>
      <c r="C23" s="27">
        <v>12698</v>
      </c>
      <c r="D23" s="27">
        <v>155</v>
      </c>
      <c r="E23" s="27">
        <v>224167</v>
      </c>
      <c r="F23" s="27">
        <v>196</v>
      </c>
      <c r="G23" s="27">
        <v>34998</v>
      </c>
      <c r="H23" s="27">
        <v>7021</v>
      </c>
      <c r="I23" s="27">
        <v>1711</v>
      </c>
      <c r="J23" s="27">
        <v>60602</v>
      </c>
      <c r="K23" s="27">
        <v>32830</v>
      </c>
      <c r="L23" s="27">
        <f>SUM(B23:K23)</f>
        <v>495556</v>
      </c>
    </row>
    <row r="24" spans="1:12" ht="15" customHeight="1" x14ac:dyDescent="0.2">
      <c r="A24" s="38" t="str">
        <f>A18</f>
        <v>Pension</v>
      </c>
      <c r="B24" s="27">
        <v>13597</v>
      </c>
      <c r="C24" s="27">
        <v>407</v>
      </c>
      <c r="D24" s="27"/>
      <c r="E24" s="27">
        <v>11578</v>
      </c>
      <c r="F24" s="27"/>
      <c r="G24" s="27">
        <v>0</v>
      </c>
      <c r="H24" s="27">
        <v>1236</v>
      </c>
      <c r="I24" s="27">
        <v>0</v>
      </c>
      <c r="J24" s="27">
        <v>208</v>
      </c>
      <c r="K24" s="27">
        <v>13443</v>
      </c>
      <c r="L24" s="27">
        <f t="shared" ref="L24:L26" si="8">SUM(B24:K24)</f>
        <v>40469</v>
      </c>
    </row>
    <row r="25" spans="1:12" ht="15" customHeight="1" x14ac:dyDescent="0.2">
      <c r="A25" s="38" t="str">
        <f>A19</f>
        <v>Permanent Health Insurance</v>
      </c>
      <c r="B25" s="27">
        <v>0</v>
      </c>
      <c r="C25" s="27">
        <v>0</v>
      </c>
      <c r="D25" s="27"/>
      <c r="E25" s="27">
        <v>59</v>
      </c>
      <c r="F25" s="27"/>
      <c r="G25" s="27">
        <v>0</v>
      </c>
      <c r="H25" s="27">
        <v>0</v>
      </c>
      <c r="I25" s="27">
        <v>0</v>
      </c>
      <c r="J25" s="27">
        <v>43</v>
      </c>
      <c r="K25" s="27">
        <v>7</v>
      </c>
      <c r="L25" s="27">
        <f t="shared" si="8"/>
        <v>109</v>
      </c>
    </row>
    <row r="26" spans="1:12" ht="15" customHeight="1" x14ac:dyDescent="0.2">
      <c r="A26" s="38" t="str">
        <f>A20</f>
        <v>Linked Long Term Insurance</v>
      </c>
      <c r="B26" s="27">
        <v>0</v>
      </c>
      <c r="C26" s="27">
        <v>0</v>
      </c>
      <c r="D26" s="27"/>
      <c r="E26" s="27">
        <v>16408</v>
      </c>
      <c r="F26" s="27"/>
      <c r="G26" s="27">
        <v>0</v>
      </c>
      <c r="H26" s="27">
        <v>416</v>
      </c>
      <c r="I26" s="27">
        <v>0</v>
      </c>
      <c r="J26" s="27">
        <v>4298</v>
      </c>
      <c r="K26" s="27">
        <v>25746</v>
      </c>
      <c r="L26" s="27">
        <f t="shared" si="8"/>
        <v>46868</v>
      </c>
    </row>
    <row r="27" spans="1:12" ht="15" customHeight="1" x14ac:dyDescent="0.2">
      <c r="A27" s="44" t="str">
        <f>A21</f>
        <v>TOTAL</v>
      </c>
      <c r="B27" s="29">
        <f t="shared" ref="B27:K27" si="9">SUM(B23:B26)</f>
        <v>134775</v>
      </c>
      <c r="C27" s="29">
        <f t="shared" si="9"/>
        <v>13105</v>
      </c>
      <c r="D27" s="29">
        <f t="shared" si="9"/>
        <v>155</v>
      </c>
      <c r="E27" s="29">
        <f t="shared" si="9"/>
        <v>252212</v>
      </c>
      <c r="F27" s="29">
        <f t="shared" si="9"/>
        <v>196</v>
      </c>
      <c r="G27" s="29">
        <f t="shared" si="9"/>
        <v>34998</v>
      </c>
      <c r="H27" s="29">
        <f t="shared" si="9"/>
        <v>8673</v>
      </c>
      <c r="I27" s="29">
        <f t="shared" si="9"/>
        <v>1711</v>
      </c>
      <c r="J27" s="29">
        <f t="shared" si="9"/>
        <v>65151</v>
      </c>
      <c r="K27" s="29">
        <f t="shared" si="9"/>
        <v>72026</v>
      </c>
      <c r="L27" s="29">
        <f>SUM(B27:K27)</f>
        <v>583002</v>
      </c>
    </row>
    <row r="28" spans="1:12" x14ac:dyDescent="0.2">
      <c r="A28" s="48"/>
      <c r="B28" s="48"/>
      <c r="C28" s="46"/>
      <c r="D28" s="46"/>
      <c r="E28" s="45"/>
      <c r="F28" s="45"/>
      <c r="G28" s="46"/>
      <c r="H28" s="46"/>
      <c r="I28" s="46"/>
      <c r="J28" s="46"/>
      <c r="K28" s="46"/>
      <c r="L28" s="46"/>
    </row>
    <row r="29" spans="1:12" x14ac:dyDescent="0.2">
      <c r="A29" s="35" t="s">
        <v>54</v>
      </c>
      <c r="B29" s="35"/>
      <c r="C29" s="45"/>
      <c r="D29" s="45"/>
      <c r="E29" s="45"/>
      <c r="F29" s="45"/>
      <c r="G29" s="45"/>
      <c r="H29" s="45"/>
      <c r="I29" s="45"/>
      <c r="J29" s="45"/>
      <c r="K29" s="45"/>
      <c r="L29" s="45"/>
    </row>
    <row r="30" spans="1:12" x14ac:dyDescent="0.2">
      <c r="A30" s="192" t="s">
        <v>79</v>
      </c>
      <c r="B30" s="35"/>
      <c r="C30" s="45"/>
      <c r="D30" s="45"/>
      <c r="E30" s="45"/>
      <c r="F30" s="45"/>
      <c r="G30" s="45"/>
      <c r="H30" s="45"/>
      <c r="I30" s="45"/>
      <c r="J30" s="45"/>
      <c r="K30" s="45"/>
      <c r="L30" s="45"/>
    </row>
    <row r="31" spans="1:12" x14ac:dyDescent="0.2">
      <c r="A31" s="48" t="s">
        <v>68</v>
      </c>
      <c r="B31" s="48"/>
      <c r="C31" s="46"/>
      <c r="D31" s="46"/>
      <c r="E31" s="45"/>
      <c r="F31" s="45"/>
      <c r="G31" s="46"/>
      <c r="H31" s="46"/>
      <c r="I31" s="46"/>
      <c r="J31" s="46"/>
      <c r="K31" s="46"/>
      <c r="L31" s="46"/>
    </row>
    <row r="32" spans="1:12" x14ac:dyDescent="0.2">
      <c r="C32" s="187"/>
      <c r="D32" s="187"/>
      <c r="E32" s="187"/>
      <c r="F32" s="187"/>
      <c r="G32" s="187"/>
      <c r="H32" s="187"/>
      <c r="I32" s="187"/>
      <c r="J32" s="187"/>
      <c r="K32" s="187"/>
    </row>
    <row r="33" spans="3:12" x14ac:dyDescent="0.2">
      <c r="C33" s="187"/>
      <c r="D33" s="187"/>
      <c r="E33" s="187"/>
      <c r="F33" s="187"/>
      <c r="G33" s="187"/>
      <c r="H33" s="187"/>
      <c r="I33" s="187"/>
      <c r="J33" s="187"/>
      <c r="K33" s="187"/>
    </row>
    <row r="34" spans="3:12" x14ac:dyDescent="0.2">
      <c r="C34" s="188"/>
      <c r="D34" s="188"/>
      <c r="E34" s="188"/>
      <c r="F34" s="188"/>
      <c r="G34" s="188"/>
      <c r="H34" s="188"/>
      <c r="I34" s="188"/>
      <c r="J34" s="188"/>
      <c r="K34" s="188"/>
      <c r="L34" s="188"/>
    </row>
    <row r="35" spans="3:12" x14ac:dyDescent="0.2">
      <c r="C35" s="188"/>
      <c r="D35" s="188"/>
      <c r="E35" s="188"/>
      <c r="F35" s="188"/>
      <c r="G35" s="188"/>
      <c r="H35" s="188"/>
      <c r="I35" s="188"/>
      <c r="J35" s="188"/>
      <c r="K35" s="188"/>
      <c r="L35" s="188"/>
    </row>
    <row r="36" spans="3:12" x14ac:dyDescent="0.2">
      <c r="C36" s="188"/>
      <c r="D36" s="188"/>
      <c r="E36" s="188"/>
      <c r="F36" s="188"/>
      <c r="G36" s="188"/>
      <c r="H36" s="188"/>
      <c r="I36" s="188"/>
      <c r="J36" s="188"/>
      <c r="K36" s="188"/>
      <c r="L36" s="188"/>
    </row>
    <row r="37" spans="3:12" x14ac:dyDescent="0.2">
      <c r="C37" s="188"/>
      <c r="D37" s="188"/>
      <c r="E37" s="188"/>
      <c r="F37" s="188"/>
      <c r="G37" s="188"/>
      <c r="H37" s="188"/>
      <c r="I37" s="188"/>
      <c r="J37" s="188"/>
      <c r="K37" s="188"/>
      <c r="L37" s="188"/>
    </row>
    <row r="38" spans="3:12" x14ac:dyDescent="0.2">
      <c r="C38" s="188"/>
      <c r="D38" s="188"/>
      <c r="E38" s="188"/>
      <c r="F38" s="188"/>
      <c r="G38" s="188"/>
      <c r="H38" s="188"/>
      <c r="I38" s="188"/>
      <c r="J38" s="188"/>
      <c r="K38" s="188"/>
      <c r="L38" s="188"/>
    </row>
    <row r="39" spans="3:12" x14ac:dyDescent="0.2">
      <c r="C39" s="185"/>
      <c r="D39" s="185"/>
      <c r="E39" s="185"/>
      <c r="F39" s="185"/>
      <c r="G39" s="185"/>
      <c r="H39" s="185"/>
      <c r="I39" s="185"/>
      <c r="J39" s="185"/>
      <c r="K39" s="185"/>
      <c r="L39" s="185"/>
    </row>
    <row r="40" spans="3:12" x14ac:dyDescent="0.2">
      <c r="C40" s="186"/>
      <c r="D40" s="186"/>
      <c r="E40" s="186"/>
      <c r="F40" s="186"/>
      <c r="G40" s="185"/>
      <c r="H40" s="186"/>
      <c r="I40" s="186"/>
      <c r="J40" s="186"/>
      <c r="K40" s="186"/>
      <c r="L40" s="186"/>
    </row>
    <row r="41" spans="3:12" x14ac:dyDescent="0.2">
      <c r="C41" s="186"/>
      <c r="D41" s="186"/>
      <c r="E41" s="185"/>
      <c r="F41" s="186"/>
      <c r="G41" s="185"/>
      <c r="H41" s="185"/>
      <c r="I41" s="186"/>
      <c r="J41" s="186"/>
      <c r="K41" s="185"/>
      <c r="L41" s="185"/>
    </row>
    <row r="42" spans="3:12" x14ac:dyDescent="0.2">
      <c r="C42" s="185"/>
      <c r="D42" s="186"/>
      <c r="E42" s="185"/>
      <c r="F42" s="186"/>
      <c r="G42" s="185"/>
      <c r="H42" s="186"/>
      <c r="I42" s="186"/>
      <c r="J42" s="186"/>
      <c r="K42" s="185"/>
      <c r="L42" s="185"/>
    </row>
    <row r="43" spans="3:12" x14ac:dyDescent="0.2">
      <c r="C43" s="185"/>
      <c r="D43" s="186"/>
      <c r="E43" s="185"/>
      <c r="F43" s="186"/>
      <c r="G43" s="185"/>
      <c r="H43" s="186"/>
      <c r="I43" s="186"/>
      <c r="J43" s="186"/>
      <c r="K43" s="185"/>
      <c r="L43" s="185"/>
    </row>
  </sheetData>
  <mergeCells count="2">
    <mergeCell ref="A1:L1"/>
    <mergeCell ref="A2:L2"/>
  </mergeCells>
  <pageMargins left="0.7" right="0.7" top="0.75" bottom="0.75" header="0.3" footer="0.3"/>
  <pageSetup scale="69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L30"/>
  <sheetViews>
    <sheetView showGridLines="0" workbookViewId="0">
      <pane ySplit="4" topLeftCell="A5" activePane="bottomLeft" state="frozen"/>
      <selection pane="bottomLeft" activeCell="A4" sqref="A4"/>
    </sheetView>
  </sheetViews>
  <sheetFormatPr defaultColWidth="9" defaultRowHeight="12.75" x14ac:dyDescent="0.2"/>
  <cols>
    <col min="1" max="1" width="42.140625" style="80" bestFit="1" customWidth="1"/>
    <col min="2" max="2" width="15.140625" style="20" customWidth="1"/>
    <col min="3" max="3" width="13" style="20" customWidth="1"/>
    <col min="4" max="8" width="11.7109375" style="20" customWidth="1"/>
    <col min="9" max="9" width="13.5703125" style="20" customWidth="1"/>
    <col min="10" max="10" width="11.7109375" style="20" customWidth="1"/>
    <col min="11" max="11" width="11.5703125" style="20" customWidth="1"/>
    <col min="12" max="12" width="16" style="21" bestFit="1" customWidth="1"/>
    <col min="13" max="253" width="9" style="1"/>
    <col min="254" max="254" width="30" style="1" customWidth="1"/>
    <col min="255" max="255" width="11.7109375" style="1" customWidth="1"/>
    <col min="256" max="256" width="11.5703125" style="1" customWidth="1"/>
    <col min="257" max="257" width="0" style="1" hidden="1" customWidth="1"/>
    <col min="258" max="263" width="11.7109375" style="1" customWidth="1"/>
    <col min="264" max="264" width="0" style="1" hidden="1" customWidth="1"/>
    <col min="265" max="265" width="11.7109375" style="1" customWidth="1"/>
    <col min="266" max="266" width="11.5703125" style="1" customWidth="1"/>
    <col min="267" max="267" width="0" style="1" hidden="1" customWidth="1"/>
    <col min="268" max="268" width="16" style="1" bestFit="1" customWidth="1"/>
    <col min="269" max="509" width="9" style="1"/>
    <col min="510" max="510" width="30" style="1" customWidth="1"/>
    <col min="511" max="511" width="11.7109375" style="1" customWidth="1"/>
    <col min="512" max="512" width="11.5703125" style="1" customWidth="1"/>
    <col min="513" max="513" width="0" style="1" hidden="1" customWidth="1"/>
    <col min="514" max="519" width="11.7109375" style="1" customWidth="1"/>
    <col min="520" max="520" width="0" style="1" hidden="1" customWidth="1"/>
    <col min="521" max="521" width="11.7109375" style="1" customWidth="1"/>
    <col min="522" max="522" width="11.5703125" style="1" customWidth="1"/>
    <col min="523" max="523" width="0" style="1" hidden="1" customWidth="1"/>
    <col min="524" max="524" width="16" style="1" bestFit="1" customWidth="1"/>
    <col min="525" max="765" width="9" style="1"/>
    <col min="766" max="766" width="30" style="1" customWidth="1"/>
    <col min="767" max="767" width="11.7109375" style="1" customWidth="1"/>
    <col min="768" max="768" width="11.5703125" style="1" customWidth="1"/>
    <col min="769" max="769" width="0" style="1" hidden="1" customWidth="1"/>
    <col min="770" max="775" width="11.7109375" style="1" customWidth="1"/>
    <col min="776" max="776" width="0" style="1" hidden="1" customWidth="1"/>
    <col min="777" max="777" width="11.7109375" style="1" customWidth="1"/>
    <col min="778" max="778" width="11.5703125" style="1" customWidth="1"/>
    <col min="779" max="779" width="0" style="1" hidden="1" customWidth="1"/>
    <col min="780" max="780" width="16" style="1" bestFit="1" customWidth="1"/>
    <col min="781" max="1021" width="9" style="1"/>
    <col min="1022" max="1022" width="30" style="1" customWidth="1"/>
    <col min="1023" max="1023" width="11.7109375" style="1" customWidth="1"/>
    <col min="1024" max="1024" width="11.5703125" style="1" customWidth="1"/>
    <col min="1025" max="1025" width="0" style="1" hidden="1" customWidth="1"/>
    <col min="1026" max="1031" width="11.7109375" style="1" customWidth="1"/>
    <col min="1032" max="1032" width="0" style="1" hidden="1" customWidth="1"/>
    <col min="1033" max="1033" width="11.7109375" style="1" customWidth="1"/>
    <col min="1034" max="1034" width="11.5703125" style="1" customWidth="1"/>
    <col min="1035" max="1035" width="0" style="1" hidden="1" customWidth="1"/>
    <col min="1036" max="1036" width="16" style="1" bestFit="1" customWidth="1"/>
    <col min="1037" max="1277" width="9" style="1"/>
    <col min="1278" max="1278" width="30" style="1" customWidth="1"/>
    <col min="1279" max="1279" width="11.7109375" style="1" customWidth="1"/>
    <col min="1280" max="1280" width="11.5703125" style="1" customWidth="1"/>
    <col min="1281" max="1281" width="0" style="1" hidden="1" customWidth="1"/>
    <col min="1282" max="1287" width="11.7109375" style="1" customWidth="1"/>
    <col min="1288" max="1288" width="0" style="1" hidden="1" customWidth="1"/>
    <col min="1289" max="1289" width="11.7109375" style="1" customWidth="1"/>
    <col min="1290" max="1290" width="11.5703125" style="1" customWidth="1"/>
    <col min="1291" max="1291" width="0" style="1" hidden="1" customWidth="1"/>
    <col min="1292" max="1292" width="16" style="1" bestFit="1" customWidth="1"/>
    <col min="1293" max="1533" width="9" style="1"/>
    <col min="1534" max="1534" width="30" style="1" customWidth="1"/>
    <col min="1535" max="1535" width="11.7109375" style="1" customWidth="1"/>
    <col min="1536" max="1536" width="11.5703125" style="1" customWidth="1"/>
    <col min="1537" max="1537" width="0" style="1" hidden="1" customWidth="1"/>
    <col min="1538" max="1543" width="11.7109375" style="1" customWidth="1"/>
    <col min="1544" max="1544" width="0" style="1" hidden="1" customWidth="1"/>
    <col min="1545" max="1545" width="11.7109375" style="1" customWidth="1"/>
    <col min="1546" max="1546" width="11.5703125" style="1" customWidth="1"/>
    <col min="1547" max="1547" width="0" style="1" hidden="1" customWidth="1"/>
    <col min="1548" max="1548" width="16" style="1" bestFit="1" customWidth="1"/>
    <col min="1549" max="1789" width="9" style="1"/>
    <col min="1790" max="1790" width="30" style="1" customWidth="1"/>
    <col min="1791" max="1791" width="11.7109375" style="1" customWidth="1"/>
    <col min="1792" max="1792" width="11.5703125" style="1" customWidth="1"/>
    <col min="1793" max="1793" width="0" style="1" hidden="1" customWidth="1"/>
    <col min="1794" max="1799" width="11.7109375" style="1" customWidth="1"/>
    <col min="1800" max="1800" width="0" style="1" hidden="1" customWidth="1"/>
    <col min="1801" max="1801" width="11.7109375" style="1" customWidth="1"/>
    <col min="1802" max="1802" width="11.5703125" style="1" customWidth="1"/>
    <col min="1803" max="1803" width="0" style="1" hidden="1" customWidth="1"/>
    <col min="1804" max="1804" width="16" style="1" bestFit="1" customWidth="1"/>
    <col min="1805" max="2045" width="9" style="1"/>
    <col min="2046" max="2046" width="30" style="1" customWidth="1"/>
    <col min="2047" max="2047" width="11.7109375" style="1" customWidth="1"/>
    <col min="2048" max="2048" width="11.5703125" style="1" customWidth="1"/>
    <col min="2049" max="2049" width="0" style="1" hidden="1" customWidth="1"/>
    <col min="2050" max="2055" width="11.7109375" style="1" customWidth="1"/>
    <col min="2056" max="2056" width="0" style="1" hidden="1" customWidth="1"/>
    <col min="2057" max="2057" width="11.7109375" style="1" customWidth="1"/>
    <col min="2058" max="2058" width="11.5703125" style="1" customWidth="1"/>
    <col min="2059" max="2059" width="0" style="1" hidden="1" customWidth="1"/>
    <col min="2060" max="2060" width="16" style="1" bestFit="1" customWidth="1"/>
    <col min="2061" max="2301" width="9" style="1"/>
    <col min="2302" max="2302" width="30" style="1" customWidth="1"/>
    <col min="2303" max="2303" width="11.7109375" style="1" customWidth="1"/>
    <col min="2304" max="2304" width="11.5703125" style="1" customWidth="1"/>
    <col min="2305" max="2305" width="0" style="1" hidden="1" customWidth="1"/>
    <col min="2306" max="2311" width="11.7109375" style="1" customWidth="1"/>
    <col min="2312" max="2312" width="0" style="1" hidden="1" customWidth="1"/>
    <col min="2313" max="2313" width="11.7109375" style="1" customWidth="1"/>
    <col min="2314" max="2314" width="11.5703125" style="1" customWidth="1"/>
    <col min="2315" max="2315" width="0" style="1" hidden="1" customWidth="1"/>
    <col min="2316" max="2316" width="16" style="1" bestFit="1" customWidth="1"/>
    <col min="2317" max="2557" width="9" style="1"/>
    <col min="2558" max="2558" width="30" style="1" customWidth="1"/>
    <col min="2559" max="2559" width="11.7109375" style="1" customWidth="1"/>
    <col min="2560" max="2560" width="11.5703125" style="1" customWidth="1"/>
    <col min="2561" max="2561" width="0" style="1" hidden="1" customWidth="1"/>
    <col min="2562" max="2567" width="11.7109375" style="1" customWidth="1"/>
    <col min="2568" max="2568" width="0" style="1" hidden="1" customWidth="1"/>
    <col min="2569" max="2569" width="11.7109375" style="1" customWidth="1"/>
    <col min="2570" max="2570" width="11.5703125" style="1" customWidth="1"/>
    <col min="2571" max="2571" width="0" style="1" hidden="1" customWidth="1"/>
    <col min="2572" max="2572" width="16" style="1" bestFit="1" customWidth="1"/>
    <col min="2573" max="2813" width="9" style="1"/>
    <col min="2814" max="2814" width="30" style="1" customWidth="1"/>
    <col min="2815" max="2815" width="11.7109375" style="1" customWidth="1"/>
    <col min="2816" max="2816" width="11.5703125" style="1" customWidth="1"/>
    <col min="2817" max="2817" width="0" style="1" hidden="1" customWidth="1"/>
    <col min="2818" max="2823" width="11.7109375" style="1" customWidth="1"/>
    <col min="2824" max="2824" width="0" style="1" hidden="1" customWidth="1"/>
    <col min="2825" max="2825" width="11.7109375" style="1" customWidth="1"/>
    <col min="2826" max="2826" width="11.5703125" style="1" customWidth="1"/>
    <col min="2827" max="2827" width="0" style="1" hidden="1" customWidth="1"/>
    <col min="2828" max="2828" width="16" style="1" bestFit="1" customWidth="1"/>
    <col min="2829" max="3069" width="9" style="1"/>
    <col min="3070" max="3070" width="30" style="1" customWidth="1"/>
    <col min="3071" max="3071" width="11.7109375" style="1" customWidth="1"/>
    <col min="3072" max="3072" width="11.5703125" style="1" customWidth="1"/>
    <col min="3073" max="3073" width="0" style="1" hidden="1" customWidth="1"/>
    <col min="3074" max="3079" width="11.7109375" style="1" customWidth="1"/>
    <col min="3080" max="3080" width="0" style="1" hidden="1" customWidth="1"/>
    <col min="3081" max="3081" width="11.7109375" style="1" customWidth="1"/>
    <col min="3082" max="3082" width="11.5703125" style="1" customWidth="1"/>
    <col min="3083" max="3083" width="0" style="1" hidden="1" customWidth="1"/>
    <col min="3084" max="3084" width="16" style="1" bestFit="1" customWidth="1"/>
    <col min="3085" max="3325" width="9" style="1"/>
    <col min="3326" max="3326" width="30" style="1" customWidth="1"/>
    <col min="3327" max="3327" width="11.7109375" style="1" customWidth="1"/>
    <col min="3328" max="3328" width="11.5703125" style="1" customWidth="1"/>
    <col min="3329" max="3329" width="0" style="1" hidden="1" customWidth="1"/>
    <col min="3330" max="3335" width="11.7109375" style="1" customWidth="1"/>
    <col min="3336" max="3336" width="0" style="1" hidden="1" customWidth="1"/>
    <col min="3337" max="3337" width="11.7109375" style="1" customWidth="1"/>
    <col min="3338" max="3338" width="11.5703125" style="1" customWidth="1"/>
    <col min="3339" max="3339" width="0" style="1" hidden="1" customWidth="1"/>
    <col min="3340" max="3340" width="16" style="1" bestFit="1" customWidth="1"/>
    <col min="3341" max="3581" width="9" style="1"/>
    <col min="3582" max="3582" width="30" style="1" customWidth="1"/>
    <col min="3583" max="3583" width="11.7109375" style="1" customWidth="1"/>
    <col min="3584" max="3584" width="11.5703125" style="1" customWidth="1"/>
    <col min="3585" max="3585" width="0" style="1" hidden="1" customWidth="1"/>
    <col min="3586" max="3591" width="11.7109375" style="1" customWidth="1"/>
    <col min="3592" max="3592" width="0" style="1" hidden="1" customWidth="1"/>
    <col min="3593" max="3593" width="11.7109375" style="1" customWidth="1"/>
    <col min="3594" max="3594" width="11.5703125" style="1" customWidth="1"/>
    <col min="3595" max="3595" width="0" style="1" hidden="1" customWidth="1"/>
    <col min="3596" max="3596" width="16" style="1" bestFit="1" customWidth="1"/>
    <col min="3597" max="3837" width="9" style="1"/>
    <col min="3838" max="3838" width="30" style="1" customWidth="1"/>
    <col min="3839" max="3839" width="11.7109375" style="1" customWidth="1"/>
    <col min="3840" max="3840" width="11.5703125" style="1" customWidth="1"/>
    <col min="3841" max="3841" width="0" style="1" hidden="1" customWidth="1"/>
    <col min="3842" max="3847" width="11.7109375" style="1" customWidth="1"/>
    <col min="3848" max="3848" width="0" style="1" hidden="1" customWidth="1"/>
    <col min="3849" max="3849" width="11.7109375" style="1" customWidth="1"/>
    <col min="3850" max="3850" width="11.5703125" style="1" customWidth="1"/>
    <col min="3851" max="3851" width="0" style="1" hidden="1" customWidth="1"/>
    <col min="3852" max="3852" width="16" style="1" bestFit="1" customWidth="1"/>
    <col min="3853" max="4093" width="9" style="1"/>
    <col min="4094" max="4094" width="30" style="1" customWidth="1"/>
    <col min="4095" max="4095" width="11.7109375" style="1" customWidth="1"/>
    <col min="4096" max="4096" width="11.5703125" style="1" customWidth="1"/>
    <col min="4097" max="4097" width="0" style="1" hidden="1" customWidth="1"/>
    <col min="4098" max="4103" width="11.7109375" style="1" customWidth="1"/>
    <col min="4104" max="4104" width="0" style="1" hidden="1" customWidth="1"/>
    <col min="4105" max="4105" width="11.7109375" style="1" customWidth="1"/>
    <col min="4106" max="4106" width="11.5703125" style="1" customWidth="1"/>
    <col min="4107" max="4107" width="0" style="1" hidden="1" customWidth="1"/>
    <col min="4108" max="4108" width="16" style="1" bestFit="1" customWidth="1"/>
    <col min="4109" max="4349" width="9" style="1"/>
    <col min="4350" max="4350" width="30" style="1" customWidth="1"/>
    <col min="4351" max="4351" width="11.7109375" style="1" customWidth="1"/>
    <col min="4352" max="4352" width="11.5703125" style="1" customWidth="1"/>
    <col min="4353" max="4353" width="0" style="1" hidden="1" customWidth="1"/>
    <col min="4354" max="4359" width="11.7109375" style="1" customWidth="1"/>
    <col min="4360" max="4360" width="0" style="1" hidden="1" customWidth="1"/>
    <col min="4361" max="4361" width="11.7109375" style="1" customWidth="1"/>
    <col min="4362" max="4362" width="11.5703125" style="1" customWidth="1"/>
    <col min="4363" max="4363" width="0" style="1" hidden="1" customWidth="1"/>
    <col min="4364" max="4364" width="16" style="1" bestFit="1" customWidth="1"/>
    <col min="4365" max="4605" width="9" style="1"/>
    <col min="4606" max="4606" width="30" style="1" customWidth="1"/>
    <col min="4607" max="4607" width="11.7109375" style="1" customWidth="1"/>
    <col min="4608" max="4608" width="11.5703125" style="1" customWidth="1"/>
    <col min="4609" max="4609" width="0" style="1" hidden="1" customWidth="1"/>
    <col min="4610" max="4615" width="11.7109375" style="1" customWidth="1"/>
    <col min="4616" max="4616" width="0" style="1" hidden="1" customWidth="1"/>
    <col min="4617" max="4617" width="11.7109375" style="1" customWidth="1"/>
    <col min="4618" max="4618" width="11.5703125" style="1" customWidth="1"/>
    <col min="4619" max="4619" width="0" style="1" hidden="1" customWidth="1"/>
    <col min="4620" max="4620" width="16" style="1" bestFit="1" customWidth="1"/>
    <col min="4621" max="4861" width="9" style="1"/>
    <col min="4862" max="4862" width="30" style="1" customWidth="1"/>
    <col min="4863" max="4863" width="11.7109375" style="1" customWidth="1"/>
    <col min="4864" max="4864" width="11.5703125" style="1" customWidth="1"/>
    <col min="4865" max="4865" width="0" style="1" hidden="1" customWidth="1"/>
    <col min="4866" max="4871" width="11.7109375" style="1" customWidth="1"/>
    <col min="4872" max="4872" width="0" style="1" hidden="1" customWidth="1"/>
    <col min="4873" max="4873" width="11.7109375" style="1" customWidth="1"/>
    <col min="4874" max="4874" width="11.5703125" style="1" customWidth="1"/>
    <col min="4875" max="4875" width="0" style="1" hidden="1" customWidth="1"/>
    <col min="4876" max="4876" width="16" style="1" bestFit="1" customWidth="1"/>
    <col min="4877" max="5117" width="9" style="1"/>
    <col min="5118" max="5118" width="30" style="1" customWidth="1"/>
    <col min="5119" max="5119" width="11.7109375" style="1" customWidth="1"/>
    <col min="5120" max="5120" width="11.5703125" style="1" customWidth="1"/>
    <col min="5121" max="5121" width="0" style="1" hidden="1" customWidth="1"/>
    <col min="5122" max="5127" width="11.7109375" style="1" customWidth="1"/>
    <col min="5128" max="5128" width="0" style="1" hidden="1" customWidth="1"/>
    <col min="5129" max="5129" width="11.7109375" style="1" customWidth="1"/>
    <col min="5130" max="5130" width="11.5703125" style="1" customWidth="1"/>
    <col min="5131" max="5131" width="0" style="1" hidden="1" customWidth="1"/>
    <col min="5132" max="5132" width="16" style="1" bestFit="1" customWidth="1"/>
    <col min="5133" max="5373" width="9" style="1"/>
    <col min="5374" max="5374" width="30" style="1" customWidth="1"/>
    <col min="5375" max="5375" width="11.7109375" style="1" customWidth="1"/>
    <col min="5376" max="5376" width="11.5703125" style="1" customWidth="1"/>
    <col min="5377" max="5377" width="0" style="1" hidden="1" customWidth="1"/>
    <col min="5378" max="5383" width="11.7109375" style="1" customWidth="1"/>
    <col min="5384" max="5384" width="0" style="1" hidden="1" customWidth="1"/>
    <col min="5385" max="5385" width="11.7109375" style="1" customWidth="1"/>
    <col min="5386" max="5386" width="11.5703125" style="1" customWidth="1"/>
    <col min="5387" max="5387" width="0" style="1" hidden="1" customWidth="1"/>
    <col min="5388" max="5388" width="16" style="1" bestFit="1" customWidth="1"/>
    <col min="5389" max="5629" width="9" style="1"/>
    <col min="5630" max="5630" width="30" style="1" customWidth="1"/>
    <col min="5631" max="5631" width="11.7109375" style="1" customWidth="1"/>
    <col min="5632" max="5632" width="11.5703125" style="1" customWidth="1"/>
    <col min="5633" max="5633" width="0" style="1" hidden="1" customWidth="1"/>
    <col min="5634" max="5639" width="11.7109375" style="1" customWidth="1"/>
    <col min="5640" max="5640" width="0" style="1" hidden="1" customWidth="1"/>
    <col min="5641" max="5641" width="11.7109375" style="1" customWidth="1"/>
    <col min="5642" max="5642" width="11.5703125" style="1" customWidth="1"/>
    <col min="5643" max="5643" width="0" style="1" hidden="1" customWidth="1"/>
    <col min="5644" max="5644" width="16" style="1" bestFit="1" customWidth="1"/>
    <col min="5645" max="5885" width="9" style="1"/>
    <col min="5886" max="5886" width="30" style="1" customWidth="1"/>
    <col min="5887" max="5887" width="11.7109375" style="1" customWidth="1"/>
    <col min="5888" max="5888" width="11.5703125" style="1" customWidth="1"/>
    <col min="5889" max="5889" width="0" style="1" hidden="1" customWidth="1"/>
    <col min="5890" max="5895" width="11.7109375" style="1" customWidth="1"/>
    <col min="5896" max="5896" width="0" style="1" hidden="1" customWidth="1"/>
    <col min="5897" max="5897" width="11.7109375" style="1" customWidth="1"/>
    <col min="5898" max="5898" width="11.5703125" style="1" customWidth="1"/>
    <col min="5899" max="5899" width="0" style="1" hidden="1" customWidth="1"/>
    <col min="5900" max="5900" width="16" style="1" bestFit="1" customWidth="1"/>
    <col min="5901" max="6141" width="9" style="1"/>
    <col min="6142" max="6142" width="30" style="1" customWidth="1"/>
    <col min="6143" max="6143" width="11.7109375" style="1" customWidth="1"/>
    <col min="6144" max="6144" width="11.5703125" style="1" customWidth="1"/>
    <col min="6145" max="6145" width="0" style="1" hidden="1" customWidth="1"/>
    <col min="6146" max="6151" width="11.7109375" style="1" customWidth="1"/>
    <col min="6152" max="6152" width="0" style="1" hidden="1" customWidth="1"/>
    <col min="6153" max="6153" width="11.7109375" style="1" customWidth="1"/>
    <col min="6154" max="6154" width="11.5703125" style="1" customWidth="1"/>
    <col min="6155" max="6155" width="0" style="1" hidden="1" customWidth="1"/>
    <col min="6156" max="6156" width="16" style="1" bestFit="1" customWidth="1"/>
    <col min="6157" max="6397" width="9" style="1"/>
    <col min="6398" max="6398" width="30" style="1" customWidth="1"/>
    <col min="6399" max="6399" width="11.7109375" style="1" customWidth="1"/>
    <col min="6400" max="6400" width="11.5703125" style="1" customWidth="1"/>
    <col min="6401" max="6401" width="0" style="1" hidden="1" customWidth="1"/>
    <col min="6402" max="6407" width="11.7109375" style="1" customWidth="1"/>
    <col min="6408" max="6408" width="0" style="1" hidden="1" customWidth="1"/>
    <col min="6409" max="6409" width="11.7109375" style="1" customWidth="1"/>
    <col min="6410" max="6410" width="11.5703125" style="1" customWidth="1"/>
    <col min="6411" max="6411" width="0" style="1" hidden="1" customWidth="1"/>
    <col min="6412" max="6412" width="16" style="1" bestFit="1" customWidth="1"/>
    <col min="6413" max="6653" width="9" style="1"/>
    <col min="6654" max="6654" width="30" style="1" customWidth="1"/>
    <col min="6655" max="6655" width="11.7109375" style="1" customWidth="1"/>
    <col min="6656" max="6656" width="11.5703125" style="1" customWidth="1"/>
    <col min="6657" max="6657" width="0" style="1" hidden="1" customWidth="1"/>
    <col min="6658" max="6663" width="11.7109375" style="1" customWidth="1"/>
    <col min="6664" max="6664" width="0" style="1" hidden="1" customWidth="1"/>
    <col min="6665" max="6665" width="11.7109375" style="1" customWidth="1"/>
    <col min="6666" max="6666" width="11.5703125" style="1" customWidth="1"/>
    <col min="6667" max="6667" width="0" style="1" hidden="1" customWidth="1"/>
    <col min="6668" max="6668" width="16" style="1" bestFit="1" customWidth="1"/>
    <col min="6669" max="6909" width="9" style="1"/>
    <col min="6910" max="6910" width="30" style="1" customWidth="1"/>
    <col min="6911" max="6911" width="11.7109375" style="1" customWidth="1"/>
    <col min="6912" max="6912" width="11.5703125" style="1" customWidth="1"/>
    <col min="6913" max="6913" width="0" style="1" hidden="1" customWidth="1"/>
    <col min="6914" max="6919" width="11.7109375" style="1" customWidth="1"/>
    <col min="6920" max="6920" width="0" style="1" hidden="1" customWidth="1"/>
    <col min="6921" max="6921" width="11.7109375" style="1" customWidth="1"/>
    <col min="6922" max="6922" width="11.5703125" style="1" customWidth="1"/>
    <col min="6923" max="6923" width="0" style="1" hidden="1" customWidth="1"/>
    <col min="6924" max="6924" width="16" style="1" bestFit="1" customWidth="1"/>
    <col min="6925" max="7165" width="9" style="1"/>
    <col min="7166" max="7166" width="30" style="1" customWidth="1"/>
    <col min="7167" max="7167" width="11.7109375" style="1" customWidth="1"/>
    <col min="7168" max="7168" width="11.5703125" style="1" customWidth="1"/>
    <col min="7169" max="7169" width="0" style="1" hidden="1" customWidth="1"/>
    <col min="7170" max="7175" width="11.7109375" style="1" customWidth="1"/>
    <col min="7176" max="7176" width="0" style="1" hidden="1" customWidth="1"/>
    <col min="7177" max="7177" width="11.7109375" style="1" customWidth="1"/>
    <col min="7178" max="7178" width="11.5703125" style="1" customWidth="1"/>
    <col min="7179" max="7179" width="0" style="1" hidden="1" customWidth="1"/>
    <col min="7180" max="7180" width="16" style="1" bestFit="1" customWidth="1"/>
    <col min="7181" max="7421" width="9" style="1"/>
    <col min="7422" max="7422" width="30" style="1" customWidth="1"/>
    <col min="7423" max="7423" width="11.7109375" style="1" customWidth="1"/>
    <col min="7424" max="7424" width="11.5703125" style="1" customWidth="1"/>
    <col min="7425" max="7425" width="0" style="1" hidden="1" customWidth="1"/>
    <col min="7426" max="7431" width="11.7109375" style="1" customWidth="1"/>
    <col min="7432" max="7432" width="0" style="1" hidden="1" customWidth="1"/>
    <col min="7433" max="7433" width="11.7109375" style="1" customWidth="1"/>
    <col min="7434" max="7434" width="11.5703125" style="1" customWidth="1"/>
    <col min="7435" max="7435" width="0" style="1" hidden="1" customWidth="1"/>
    <col min="7436" max="7436" width="16" style="1" bestFit="1" customWidth="1"/>
    <col min="7437" max="7677" width="9" style="1"/>
    <col min="7678" max="7678" width="30" style="1" customWidth="1"/>
    <col min="7679" max="7679" width="11.7109375" style="1" customWidth="1"/>
    <col min="7680" max="7680" width="11.5703125" style="1" customWidth="1"/>
    <col min="7681" max="7681" width="0" style="1" hidden="1" customWidth="1"/>
    <col min="7682" max="7687" width="11.7109375" style="1" customWidth="1"/>
    <col min="7688" max="7688" width="0" style="1" hidden="1" customWidth="1"/>
    <col min="7689" max="7689" width="11.7109375" style="1" customWidth="1"/>
    <col min="7690" max="7690" width="11.5703125" style="1" customWidth="1"/>
    <col min="7691" max="7691" width="0" style="1" hidden="1" customWidth="1"/>
    <col min="7692" max="7692" width="16" style="1" bestFit="1" customWidth="1"/>
    <col min="7693" max="7933" width="9" style="1"/>
    <col min="7934" max="7934" width="30" style="1" customWidth="1"/>
    <col min="7935" max="7935" width="11.7109375" style="1" customWidth="1"/>
    <col min="7936" max="7936" width="11.5703125" style="1" customWidth="1"/>
    <col min="7937" max="7937" width="0" style="1" hidden="1" customWidth="1"/>
    <col min="7938" max="7943" width="11.7109375" style="1" customWidth="1"/>
    <col min="7944" max="7944" width="0" style="1" hidden="1" customWidth="1"/>
    <col min="7945" max="7945" width="11.7109375" style="1" customWidth="1"/>
    <col min="7946" max="7946" width="11.5703125" style="1" customWidth="1"/>
    <col min="7947" max="7947" width="0" style="1" hidden="1" customWidth="1"/>
    <col min="7948" max="7948" width="16" style="1" bestFit="1" customWidth="1"/>
    <col min="7949" max="8189" width="9" style="1"/>
    <col min="8190" max="8190" width="30" style="1" customWidth="1"/>
    <col min="8191" max="8191" width="11.7109375" style="1" customWidth="1"/>
    <col min="8192" max="8192" width="11.5703125" style="1" customWidth="1"/>
    <col min="8193" max="8193" width="0" style="1" hidden="1" customWidth="1"/>
    <col min="8194" max="8199" width="11.7109375" style="1" customWidth="1"/>
    <col min="8200" max="8200" width="0" style="1" hidden="1" customWidth="1"/>
    <col min="8201" max="8201" width="11.7109375" style="1" customWidth="1"/>
    <col min="8202" max="8202" width="11.5703125" style="1" customWidth="1"/>
    <col min="8203" max="8203" width="0" style="1" hidden="1" customWidth="1"/>
    <col min="8204" max="8204" width="16" style="1" bestFit="1" customWidth="1"/>
    <col min="8205" max="8445" width="9" style="1"/>
    <col min="8446" max="8446" width="30" style="1" customWidth="1"/>
    <col min="8447" max="8447" width="11.7109375" style="1" customWidth="1"/>
    <col min="8448" max="8448" width="11.5703125" style="1" customWidth="1"/>
    <col min="8449" max="8449" width="0" style="1" hidden="1" customWidth="1"/>
    <col min="8450" max="8455" width="11.7109375" style="1" customWidth="1"/>
    <col min="8456" max="8456" width="0" style="1" hidden="1" customWidth="1"/>
    <col min="8457" max="8457" width="11.7109375" style="1" customWidth="1"/>
    <col min="8458" max="8458" width="11.5703125" style="1" customWidth="1"/>
    <col min="8459" max="8459" width="0" style="1" hidden="1" customWidth="1"/>
    <col min="8460" max="8460" width="16" style="1" bestFit="1" customWidth="1"/>
    <col min="8461" max="8701" width="9" style="1"/>
    <col min="8702" max="8702" width="30" style="1" customWidth="1"/>
    <col min="8703" max="8703" width="11.7109375" style="1" customWidth="1"/>
    <col min="8704" max="8704" width="11.5703125" style="1" customWidth="1"/>
    <col min="8705" max="8705" width="0" style="1" hidden="1" customWidth="1"/>
    <col min="8706" max="8711" width="11.7109375" style="1" customWidth="1"/>
    <col min="8712" max="8712" width="0" style="1" hidden="1" customWidth="1"/>
    <col min="8713" max="8713" width="11.7109375" style="1" customWidth="1"/>
    <col min="8714" max="8714" width="11.5703125" style="1" customWidth="1"/>
    <col min="8715" max="8715" width="0" style="1" hidden="1" customWidth="1"/>
    <col min="8716" max="8716" width="16" style="1" bestFit="1" customWidth="1"/>
    <col min="8717" max="8957" width="9" style="1"/>
    <col min="8958" max="8958" width="30" style="1" customWidth="1"/>
    <col min="8959" max="8959" width="11.7109375" style="1" customWidth="1"/>
    <col min="8960" max="8960" width="11.5703125" style="1" customWidth="1"/>
    <col min="8961" max="8961" width="0" style="1" hidden="1" customWidth="1"/>
    <col min="8962" max="8967" width="11.7109375" style="1" customWidth="1"/>
    <col min="8968" max="8968" width="0" style="1" hidden="1" customWidth="1"/>
    <col min="8969" max="8969" width="11.7109375" style="1" customWidth="1"/>
    <col min="8970" max="8970" width="11.5703125" style="1" customWidth="1"/>
    <col min="8971" max="8971" width="0" style="1" hidden="1" customWidth="1"/>
    <col min="8972" max="8972" width="16" style="1" bestFit="1" customWidth="1"/>
    <col min="8973" max="9213" width="9" style="1"/>
    <col min="9214" max="9214" width="30" style="1" customWidth="1"/>
    <col min="9215" max="9215" width="11.7109375" style="1" customWidth="1"/>
    <col min="9216" max="9216" width="11.5703125" style="1" customWidth="1"/>
    <col min="9217" max="9217" width="0" style="1" hidden="1" customWidth="1"/>
    <col min="9218" max="9223" width="11.7109375" style="1" customWidth="1"/>
    <col min="9224" max="9224" width="0" style="1" hidden="1" customWidth="1"/>
    <col min="9225" max="9225" width="11.7109375" style="1" customWidth="1"/>
    <col min="9226" max="9226" width="11.5703125" style="1" customWidth="1"/>
    <col min="9227" max="9227" width="0" style="1" hidden="1" customWidth="1"/>
    <col min="9228" max="9228" width="16" style="1" bestFit="1" customWidth="1"/>
    <col min="9229" max="9469" width="9" style="1"/>
    <col min="9470" max="9470" width="30" style="1" customWidth="1"/>
    <col min="9471" max="9471" width="11.7109375" style="1" customWidth="1"/>
    <col min="9472" max="9472" width="11.5703125" style="1" customWidth="1"/>
    <col min="9473" max="9473" width="0" style="1" hidden="1" customWidth="1"/>
    <col min="9474" max="9479" width="11.7109375" style="1" customWidth="1"/>
    <col min="9480" max="9480" width="0" style="1" hidden="1" customWidth="1"/>
    <col min="9481" max="9481" width="11.7109375" style="1" customWidth="1"/>
    <col min="9482" max="9482" width="11.5703125" style="1" customWidth="1"/>
    <col min="9483" max="9483" width="0" style="1" hidden="1" customWidth="1"/>
    <col min="9484" max="9484" width="16" style="1" bestFit="1" customWidth="1"/>
    <col min="9485" max="9725" width="9" style="1"/>
    <col min="9726" max="9726" width="30" style="1" customWidth="1"/>
    <col min="9727" max="9727" width="11.7109375" style="1" customWidth="1"/>
    <col min="9728" max="9728" width="11.5703125" style="1" customWidth="1"/>
    <col min="9729" max="9729" width="0" style="1" hidden="1" customWidth="1"/>
    <col min="9730" max="9735" width="11.7109375" style="1" customWidth="1"/>
    <col min="9736" max="9736" width="0" style="1" hidden="1" customWidth="1"/>
    <col min="9737" max="9737" width="11.7109375" style="1" customWidth="1"/>
    <col min="9738" max="9738" width="11.5703125" style="1" customWidth="1"/>
    <col min="9739" max="9739" width="0" style="1" hidden="1" customWidth="1"/>
    <col min="9740" max="9740" width="16" style="1" bestFit="1" customWidth="1"/>
    <col min="9741" max="9981" width="9" style="1"/>
    <col min="9982" max="9982" width="30" style="1" customWidth="1"/>
    <col min="9983" max="9983" width="11.7109375" style="1" customWidth="1"/>
    <col min="9984" max="9984" width="11.5703125" style="1" customWidth="1"/>
    <col min="9985" max="9985" width="0" style="1" hidden="1" customWidth="1"/>
    <col min="9986" max="9991" width="11.7109375" style="1" customWidth="1"/>
    <col min="9992" max="9992" width="0" style="1" hidden="1" customWidth="1"/>
    <col min="9993" max="9993" width="11.7109375" style="1" customWidth="1"/>
    <col min="9994" max="9994" width="11.5703125" style="1" customWidth="1"/>
    <col min="9995" max="9995" width="0" style="1" hidden="1" customWidth="1"/>
    <col min="9996" max="9996" width="16" style="1" bestFit="1" customWidth="1"/>
    <col min="9997" max="10237" width="9" style="1"/>
    <col min="10238" max="10238" width="30" style="1" customWidth="1"/>
    <col min="10239" max="10239" width="11.7109375" style="1" customWidth="1"/>
    <col min="10240" max="10240" width="11.5703125" style="1" customWidth="1"/>
    <col min="10241" max="10241" width="0" style="1" hidden="1" customWidth="1"/>
    <col min="10242" max="10247" width="11.7109375" style="1" customWidth="1"/>
    <col min="10248" max="10248" width="0" style="1" hidden="1" customWidth="1"/>
    <col min="10249" max="10249" width="11.7109375" style="1" customWidth="1"/>
    <col min="10250" max="10250" width="11.5703125" style="1" customWidth="1"/>
    <col min="10251" max="10251" width="0" style="1" hidden="1" customWidth="1"/>
    <col min="10252" max="10252" width="16" style="1" bestFit="1" customWidth="1"/>
    <col min="10253" max="10493" width="9" style="1"/>
    <col min="10494" max="10494" width="30" style="1" customWidth="1"/>
    <col min="10495" max="10495" width="11.7109375" style="1" customWidth="1"/>
    <col min="10496" max="10496" width="11.5703125" style="1" customWidth="1"/>
    <col min="10497" max="10497" width="0" style="1" hidden="1" customWidth="1"/>
    <col min="10498" max="10503" width="11.7109375" style="1" customWidth="1"/>
    <col min="10504" max="10504" width="0" style="1" hidden="1" customWidth="1"/>
    <col min="10505" max="10505" width="11.7109375" style="1" customWidth="1"/>
    <col min="10506" max="10506" width="11.5703125" style="1" customWidth="1"/>
    <col min="10507" max="10507" width="0" style="1" hidden="1" customWidth="1"/>
    <col min="10508" max="10508" width="16" style="1" bestFit="1" customWidth="1"/>
    <col min="10509" max="10749" width="9" style="1"/>
    <col min="10750" max="10750" width="30" style="1" customWidth="1"/>
    <col min="10751" max="10751" width="11.7109375" style="1" customWidth="1"/>
    <col min="10752" max="10752" width="11.5703125" style="1" customWidth="1"/>
    <col min="10753" max="10753" width="0" style="1" hidden="1" customWidth="1"/>
    <col min="10754" max="10759" width="11.7109375" style="1" customWidth="1"/>
    <col min="10760" max="10760" width="0" style="1" hidden="1" customWidth="1"/>
    <col min="10761" max="10761" width="11.7109375" style="1" customWidth="1"/>
    <col min="10762" max="10762" width="11.5703125" style="1" customWidth="1"/>
    <col min="10763" max="10763" width="0" style="1" hidden="1" customWidth="1"/>
    <col min="10764" max="10764" width="16" style="1" bestFit="1" customWidth="1"/>
    <col min="10765" max="11005" width="9" style="1"/>
    <col min="11006" max="11006" width="30" style="1" customWidth="1"/>
    <col min="11007" max="11007" width="11.7109375" style="1" customWidth="1"/>
    <col min="11008" max="11008" width="11.5703125" style="1" customWidth="1"/>
    <col min="11009" max="11009" width="0" style="1" hidden="1" customWidth="1"/>
    <col min="11010" max="11015" width="11.7109375" style="1" customWidth="1"/>
    <col min="11016" max="11016" width="0" style="1" hidden="1" customWidth="1"/>
    <col min="11017" max="11017" width="11.7109375" style="1" customWidth="1"/>
    <col min="11018" max="11018" width="11.5703125" style="1" customWidth="1"/>
    <col min="11019" max="11019" width="0" style="1" hidden="1" customWidth="1"/>
    <col min="11020" max="11020" width="16" style="1" bestFit="1" customWidth="1"/>
    <col min="11021" max="11261" width="9" style="1"/>
    <col min="11262" max="11262" width="30" style="1" customWidth="1"/>
    <col min="11263" max="11263" width="11.7109375" style="1" customWidth="1"/>
    <col min="11264" max="11264" width="11.5703125" style="1" customWidth="1"/>
    <col min="11265" max="11265" width="0" style="1" hidden="1" customWidth="1"/>
    <col min="11266" max="11271" width="11.7109375" style="1" customWidth="1"/>
    <col min="11272" max="11272" width="0" style="1" hidden="1" customWidth="1"/>
    <col min="11273" max="11273" width="11.7109375" style="1" customWidth="1"/>
    <col min="11274" max="11274" width="11.5703125" style="1" customWidth="1"/>
    <col min="11275" max="11275" width="0" style="1" hidden="1" customWidth="1"/>
    <col min="11276" max="11276" width="16" style="1" bestFit="1" customWidth="1"/>
    <col min="11277" max="11517" width="9" style="1"/>
    <col min="11518" max="11518" width="30" style="1" customWidth="1"/>
    <col min="11519" max="11519" width="11.7109375" style="1" customWidth="1"/>
    <col min="11520" max="11520" width="11.5703125" style="1" customWidth="1"/>
    <col min="11521" max="11521" width="0" style="1" hidden="1" customWidth="1"/>
    <col min="11522" max="11527" width="11.7109375" style="1" customWidth="1"/>
    <col min="11528" max="11528" width="0" style="1" hidden="1" customWidth="1"/>
    <col min="11529" max="11529" width="11.7109375" style="1" customWidth="1"/>
    <col min="11530" max="11530" width="11.5703125" style="1" customWidth="1"/>
    <col min="11531" max="11531" width="0" style="1" hidden="1" customWidth="1"/>
    <col min="11532" max="11532" width="16" style="1" bestFit="1" customWidth="1"/>
    <col min="11533" max="11773" width="9" style="1"/>
    <col min="11774" max="11774" width="30" style="1" customWidth="1"/>
    <col min="11775" max="11775" width="11.7109375" style="1" customWidth="1"/>
    <col min="11776" max="11776" width="11.5703125" style="1" customWidth="1"/>
    <col min="11777" max="11777" width="0" style="1" hidden="1" customWidth="1"/>
    <col min="11778" max="11783" width="11.7109375" style="1" customWidth="1"/>
    <col min="11784" max="11784" width="0" style="1" hidden="1" customWidth="1"/>
    <col min="11785" max="11785" width="11.7109375" style="1" customWidth="1"/>
    <col min="11786" max="11786" width="11.5703125" style="1" customWidth="1"/>
    <col min="11787" max="11787" width="0" style="1" hidden="1" customWidth="1"/>
    <col min="11788" max="11788" width="16" style="1" bestFit="1" customWidth="1"/>
    <col min="11789" max="12029" width="9" style="1"/>
    <col min="12030" max="12030" width="30" style="1" customWidth="1"/>
    <col min="12031" max="12031" width="11.7109375" style="1" customWidth="1"/>
    <col min="12032" max="12032" width="11.5703125" style="1" customWidth="1"/>
    <col min="12033" max="12033" width="0" style="1" hidden="1" customWidth="1"/>
    <col min="12034" max="12039" width="11.7109375" style="1" customWidth="1"/>
    <col min="12040" max="12040" width="0" style="1" hidden="1" customWidth="1"/>
    <col min="12041" max="12041" width="11.7109375" style="1" customWidth="1"/>
    <col min="12042" max="12042" width="11.5703125" style="1" customWidth="1"/>
    <col min="12043" max="12043" width="0" style="1" hidden="1" customWidth="1"/>
    <col min="12044" max="12044" width="16" style="1" bestFit="1" customWidth="1"/>
    <col min="12045" max="12285" width="9" style="1"/>
    <col min="12286" max="12286" width="30" style="1" customWidth="1"/>
    <col min="12287" max="12287" width="11.7109375" style="1" customWidth="1"/>
    <col min="12288" max="12288" width="11.5703125" style="1" customWidth="1"/>
    <col min="12289" max="12289" width="0" style="1" hidden="1" customWidth="1"/>
    <col min="12290" max="12295" width="11.7109375" style="1" customWidth="1"/>
    <col min="12296" max="12296" width="0" style="1" hidden="1" customWidth="1"/>
    <col min="12297" max="12297" width="11.7109375" style="1" customWidth="1"/>
    <col min="12298" max="12298" width="11.5703125" style="1" customWidth="1"/>
    <col min="12299" max="12299" width="0" style="1" hidden="1" customWidth="1"/>
    <col min="12300" max="12300" width="16" style="1" bestFit="1" customWidth="1"/>
    <col min="12301" max="12541" width="9" style="1"/>
    <col min="12542" max="12542" width="30" style="1" customWidth="1"/>
    <col min="12543" max="12543" width="11.7109375" style="1" customWidth="1"/>
    <col min="12544" max="12544" width="11.5703125" style="1" customWidth="1"/>
    <col min="12545" max="12545" width="0" style="1" hidden="1" customWidth="1"/>
    <col min="12546" max="12551" width="11.7109375" style="1" customWidth="1"/>
    <col min="12552" max="12552" width="0" style="1" hidden="1" customWidth="1"/>
    <col min="12553" max="12553" width="11.7109375" style="1" customWidth="1"/>
    <col min="12554" max="12554" width="11.5703125" style="1" customWidth="1"/>
    <col min="12555" max="12555" width="0" style="1" hidden="1" customWidth="1"/>
    <col min="12556" max="12556" width="16" style="1" bestFit="1" customWidth="1"/>
    <col min="12557" max="12797" width="9" style="1"/>
    <col min="12798" max="12798" width="30" style="1" customWidth="1"/>
    <col min="12799" max="12799" width="11.7109375" style="1" customWidth="1"/>
    <col min="12800" max="12800" width="11.5703125" style="1" customWidth="1"/>
    <col min="12801" max="12801" width="0" style="1" hidden="1" customWidth="1"/>
    <col min="12802" max="12807" width="11.7109375" style="1" customWidth="1"/>
    <col min="12808" max="12808" width="0" style="1" hidden="1" customWidth="1"/>
    <col min="12809" max="12809" width="11.7109375" style="1" customWidth="1"/>
    <col min="12810" max="12810" width="11.5703125" style="1" customWidth="1"/>
    <col min="12811" max="12811" width="0" style="1" hidden="1" customWidth="1"/>
    <col min="12812" max="12812" width="16" style="1" bestFit="1" customWidth="1"/>
    <col min="12813" max="13053" width="9" style="1"/>
    <col min="13054" max="13054" width="30" style="1" customWidth="1"/>
    <col min="13055" max="13055" width="11.7109375" style="1" customWidth="1"/>
    <col min="13056" max="13056" width="11.5703125" style="1" customWidth="1"/>
    <col min="13057" max="13057" width="0" style="1" hidden="1" customWidth="1"/>
    <col min="13058" max="13063" width="11.7109375" style="1" customWidth="1"/>
    <col min="13064" max="13064" width="0" style="1" hidden="1" customWidth="1"/>
    <col min="13065" max="13065" width="11.7109375" style="1" customWidth="1"/>
    <col min="13066" max="13066" width="11.5703125" style="1" customWidth="1"/>
    <col min="13067" max="13067" width="0" style="1" hidden="1" customWidth="1"/>
    <col min="13068" max="13068" width="16" style="1" bestFit="1" customWidth="1"/>
    <col min="13069" max="13309" width="9" style="1"/>
    <col min="13310" max="13310" width="30" style="1" customWidth="1"/>
    <col min="13311" max="13311" width="11.7109375" style="1" customWidth="1"/>
    <col min="13312" max="13312" width="11.5703125" style="1" customWidth="1"/>
    <col min="13313" max="13313" width="0" style="1" hidden="1" customWidth="1"/>
    <col min="13314" max="13319" width="11.7109375" style="1" customWidth="1"/>
    <col min="13320" max="13320" width="0" style="1" hidden="1" customWidth="1"/>
    <col min="13321" max="13321" width="11.7109375" style="1" customWidth="1"/>
    <col min="13322" max="13322" width="11.5703125" style="1" customWidth="1"/>
    <col min="13323" max="13323" width="0" style="1" hidden="1" customWidth="1"/>
    <col min="13324" max="13324" width="16" style="1" bestFit="1" customWidth="1"/>
    <col min="13325" max="13565" width="9" style="1"/>
    <col min="13566" max="13566" width="30" style="1" customWidth="1"/>
    <col min="13567" max="13567" width="11.7109375" style="1" customWidth="1"/>
    <col min="13568" max="13568" width="11.5703125" style="1" customWidth="1"/>
    <col min="13569" max="13569" width="0" style="1" hidden="1" customWidth="1"/>
    <col min="13570" max="13575" width="11.7109375" style="1" customWidth="1"/>
    <col min="13576" max="13576" width="0" style="1" hidden="1" customWidth="1"/>
    <col min="13577" max="13577" width="11.7109375" style="1" customWidth="1"/>
    <col min="13578" max="13578" width="11.5703125" style="1" customWidth="1"/>
    <col min="13579" max="13579" width="0" style="1" hidden="1" customWidth="1"/>
    <col min="13580" max="13580" width="16" style="1" bestFit="1" customWidth="1"/>
    <col min="13581" max="13821" width="9" style="1"/>
    <col min="13822" max="13822" width="30" style="1" customWidth="1"/>
    <col min="13823" max="13823" width="11.7109375" style="1" customWidth="1"/>
    <col min="13824" max="13824" width="11.5703125" style="1" customWidth="1"/>
    <col min="13825" max="13825" width="0" style="1" hidden="1" customWidth="1"/>
    <col min="13826" max="13831" width="11.7109375" style="1" customWidth="1"/>
    <col min="13832" max="13832" width="0" style="1" hidden="1" customWidth="1"/>
    <col min="13833" max="13833" width="11.7109375" style="1" customWidth="1"/>
    <col min="13834" max="13834" width="11.5703125" style="1" customWidth="1"/>
    <col min="13835" max="13835" width="0" style="1" hidden="1" customWidth="1"/>
    <col min="13836" max="13836" width="16" style="1" bestFit="1" customWidth="1"/>
    <col min="13837" max="14077" width="9" style="1"/>
    <col min="14078" max="14078" width="30" style="1" customWidth="1"/>
    <col min="14079" max="14079" width="11.7109375" style="1" customWidth="1"/>
    <col min="14080" max="14080" width="11.5703125" style="1" customWidth="1"/>
    <col min="14081" max="14081" width="0" style="1" hidden="1" customWidth="1"/>
    <col min="14082" max="14087" width="11.7109375" style="1" customWidth="1"/>
    <col min="14088" max="14088" width="0" style="1" hidden="1" customWidth="1"/>
    <col min="14089" max="14089" width="11.7109375" style="1" customWidth="1"/>
    <col min="14090" max="14090" width="11.5703125" style="1" customWidth="1"/>
    <col min="14091" max="14091" width="0" style="1" hidden="1" customWidth="1"/>
    <col min="14092" max="14092" width="16" style="1" bestFit="1" customWidth="1"/>
    <col min="14093" max="14333" width="9" style="1"/>
    <col min="14334" max="14334" width="30" style="1" customWidth="1"/>
    <col min="14335" max="14335" width="11.7109375" style="1" customWidth="1"/>
    <col min="14336" max="14336" width="11.5703125" style="1" customWidth="1"/>
    <col min="14337" max="14337" width="0" style="1" hidden="1" customWidth="1"/>
    <col min="14338" max="14343" width="11.7109375" style="1" customWidth="1"/>
    <col min="14344" max="14344" width="0" style="1" hidden="1" customWidth="1"/>
    <col min="14345" max="14345" width="11.7109375" style="1" customWidth="1"/>
    <col min="14346" max="14346" width="11.5703125" style="1" customWidth="1"/>
    <col min="14347" max="14347" width="0" style="1" hidden="1" customWidth="1"/>
    <col min="14348" max="14348" width="16" style="1" bestFit="1" customWidth="1"/>
    <col min="14349" max="14589" width="9" style="1"/>
    <col min="14590" max="14590" width="30" style="1" customWidth="1"/>
    <col min="14591" max="14591" width="11.7109375" style="1" customWidth="1"/>
    <col min="14592" max="14592" width="11.5703125" style="1" customWidth="1"/>
    <col min="14593" max="14593" width="0" style="1" hidden="1" customWidth="1"/>
    <col min="14594" max="14599" width="11.7109375" style="1" customWidth="1"/>
    <col min="14600" max="14600" width="0" style="1" hidden="1" customWidth="1"/>
    <col min="14601" max="14601" width="11.7109375" style="1" customWidth="1"/>
    <col min="14602" max="14602" width="11.5703125" style="1" customWidth="1"/>
    <col min="14603" max="14603" width="0" style="1" hidden="1" customWidth="1"/>
    <col min="14604" max="14604" width="16" style="1" bestFit="1" customWidth="1"/>
    <col min="14605" max="14845" width="9" style="1"/>
    <col min="14846" max="14846" width="30" style="1" customWidth="1"/>
    <col min="14847" max="14847" width="11.7109375" style="1" customWidth="1"/>
    <col min="14848" max="14848" width="11.5703125" style="1" customWidth="1"/>
    <col min="14849" max="14849" width="0" style="1" hidden="1" customWidth="1"/>
    <col min="14850" max="14855" width="11.7109375" style="1" customWidth="1"/>
    <col min="14856" max="14856" width="0" style="1" hidden="1" customWidth="1"/>
    <col min="14857" max="14857" width="11.7109375" style="1" customWidth="1"/>
    <col min="14858" max="14858" width="11.5703125" style="1" customWidth="1"/>
    <col min="14859" max="14859" width="0" style="1" hidden="1" customWidth="1"/>
    <col min="14860" max="14860" width="16" style="1" bestFit="1" customWidth="1"/>
    <col min="14861" max="15101" width="9" style="1"/>
    <col min="15102" max="15102" width="30" style="1" customWidth="1"/>
    <col min="15103" max="15103" width="11.7109375" style="1" customWidth="1"/>
    <col min="15104" max="15104" width="11.5703125" style="1" customWidth="1"/>
    <col min="15105" max="15105" width="0" style="1" hidden="1" customWidth="1"/>
    <col min="15106" max="15111" width="11.7109375" style="1" customWidth="1"/>
    <col min="15112" max="15112" width="0" style="1" hidden="1" customWidth="1"/>
    <col min="15113" max="15113" width="11.7109375" style="1" customWidth="1"/>
    <col min="15114" max="15114" width="11.5703125" style="1" customWidth="1"/>
    <col min="15115" max="15115" width="0" style="1" hidden="1" customWidth="1"/>
    <col min="15116" max="15116" width="16" style="1" bestFit="1" customWidth="1"/>
    <col min="15117" max="15357" width="9" style="1"/>
    <col min="15358" max="15358" width="30" style="1" customWidth="1"/>
    <col min="15359" max="15359" width="11.7109375" style="1" customWidth="1"/>
    <col min="15360" max="15360" width="11.5703125" style="1" customWidth="1"/>
    <col min="15361" max="15361" width="0" style="1" hidden="1" customWidth="1"/>
    <col min="15362" max="15367" width="11.7109375" style="1" customWidth="1"/>
    <col min="15368" max="15368" width="0" style="1" hidden="1" customWidth="1"/>
    <col min="15369" max="15369" width="11.7109375" style="1" customWidth="1"/>
    <col min="15370" max="15370" width="11.5703125" style="1" customWidth="1"/>
    <col min="15371" max="15371" width="0" style="1" hidden="1" customWidth="1"/>
    <col min="15372" max="15372" width="16" style="1" bestFit="1" customWidth="1"/>
    <col min="15373" max="15613" width="9" style="1"/>
    <col min="15614" max="15614" width="30" style="1" customWidth="1"/>
    <col min="15615" max="15615" width="11.7109375" style="1" customWidth="1"/>
    <col min="15616" max="15616" width="11.5703125" style="1" customWidth="1"/>
    <col min="15617" max="15617" width="0" style="1" hidden="1" customWidth="1"/>
    <col min="15618" max="15623" width="11.7109375" style="1" customWidth="1"/>
    <col min="15624" max="15624" width="0" style="1" hidden="1" customWidth="1"/>
    <col min="15625" max="15625" width="11.7109375" style="1" customWidth="1"/>
    <col min="15626" max="15626" width="11.5703125" style="1" customWidth="1"/>
    <col min="15627" max="15627" width="0" style="1" hidden="1" customWidth="1"/>
    <col min="15628" max="15628" width="16" style="1" bestFit="1" customWidth="1"/>
    <col min="15629" max="15869" width="9" style="1"/>
    <col min="15870" max="15870" width="30" style="1" customWidth="1"/>
    <col min="15871" max="15871" width="11.7109375" style="1" customWidth="1"/>
    <col min="15872" max="15872" width="11.5703125" style="1" customWidth="1"/>
    <col min="15873" max="15873" width="0" style="1" hidden="1" customWidth="1"/>
    <col min="15874" max="15879" width="11.7109375" style="1" customWidth="1"/>
    <col min="15880" max="15880" width="0" style="1" hidden="1" customWidth="1"/>
    <col min="15881" max="15881" width="11.7109375" style="1" customWidth="1"/>
    <col min="15882" max="15882" width="11.5703125" style="1" customWidth="1"/>
    <col min="15883" max="15883" width="0" style="1" hidden="1" customWidth="1"/>
    <col min="15884" max="15884" width="16" style="1" bestFit="1" customWidth="1"/>
    <col min="15885" max="16125" width="9" style="1"/>
    <col min="16126" max="16126" width="30" style="1" customWidth="1"/>
    <col min="16127" max="16127" width="11.7109375" style="1" customWidth="1"/>
    <col min="16128" max="16128" width="11.5703125" style="1" customWidth="1"/>
    <col min="16129" max="16129" width="0" style="1" hidden="1" customWidth="1"/>
    <col min="16130" max="16135" width="11.7109375" style="1" customWidth="1"/>
    <col min="16136" max="16136" width="0" style="1" hidden="1" customWidth="1"/>
    <col min="16137" max="16137" width="11.7109375" style="1" customWidth="1"/>
    <col min="16138" max="16138" width="11.5703125" style="1" customWidth="1"/>
    <col min="16139" max="16139" width="0" style="1" hidden="1" customWidth="1"/>
    <col min="16140" max="16140" width="16" style="1" bestFit="1" customWidth="1"/>
    <col min="16141" max="16384" width="9" style="1"/>
  </cols>
  <sheetData>
    <row r="1" spans="1:12" s="47" customFormat="1" ht="20.100000000000001" customHeight="1" x14ac:dyDescent="0.25">
      <c r="A1" s="199" t="s">
        <v>0</v>
      </c>
      <c r="B1" s="199"/>
      <c r="C1" s="199"/>
      <c r="D1" s="199"/>
      <c r="E1" s="199"/>
      <c r="F1" s="199"/>
      <c r="G1" s="199"/>
      <c r="H1" s="199"/>
      <c r="I1" s="199"/>
      <c r="J1" s="199"/>
      <c r="K1" s="199"/>
      <c r="L1" s="199"/>
    </row>
    <row r="2" spans="1:12" s="47" customFormat="1" ht="20.100000000000001" customHeight="1" x14ac:dyDescent="0.25">
      <c r="A2" s="199" t="s">
        <v>49</v>
      </c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199"/>
    </row>
    <row r="3" spans="1:12" ht="14.25" customHeight="1" x14ac:dyDescent="0.2">
      <c r="A3" s="53"/>
      <c r="B3" s="54"/>
      <c r="C3" s="73"/>
      <c r="D3" s="55"/>
      <c r="E3" s="73"/>
      <c r="F3" s="73"/>
      <c r="G3" s="55"/>
      <c r="H3" s="73"/>
      <c r="I3" s="73"/>
      <c r="J3" s="55"/>
      <c r="K3" s="73"/>
      <c r="L3" s="56"/>
    </row>
    <row r="4" spans="1:12" s="6" customFormat="1" ht="25.5" x14ac:dyDescent="0.2">
      <c r="A4" s="74"/>
      <c r="B4" s="57" t="s">
        <v>33</v>
      </c>
      <c r="C4" s="57" t="s">
        <v>27</v>
      </c>
      <c r="D4" s="57" t="s">
        <v>42</v>
      </c>
      <c r="E4" s="57" t="s">
        <v>43</v>
      </c>
      <c r="F4" s="57" t="s">
        <v>44</v>
      </c>
      <c r="G4" s="57" t="s">
        <v>45</v>
      </c>
      <c r="H4" s="57" t="s">
        <v>9</v>
      </c>
      <c r="I4" s="57" t="s">
        <v>46</v>
      </c>
      <c r="J4" s="57" t="s">
        <v>47</v>
      </c>
      <c r="K4" s="57" t="s">
        <v>48</v>
      </c>
      <c r="L4" s="58" t="s">
        <v>14</v>
      </c>
    </row>
    <row r="5" spans="1:12" ht="26.25" customHeight="1" x14ac:dyDescent="0.2">
      <c r="A5" s="75" t="s">
        <v>15</v>
      </c>
      <c r="B5" s="59"/>
      <c r="C5" s="59"/>
      <c r="D5" s="60"/>
      <c r="E5" s="59"/>
      <c r="F5" s="59"/>
      <c r="G5" s="60"/>
      <c r="H5" s="59"/>
      <c r="I5" s="59"/>
      <c r="J5" s="60"/>
      <c r="K5" s="59"/>
      <c r="L5" s="61"/>
    </row>
    <row r="6" spans="1:12" ht="15" customHeight="1" x14ac:dyDescent="0.2">
      <c r="A6" s="76" t="s">
        <v>16</v>
      </c>
      <c r="B6" s="62">
        <v>34834</v>
      </c>
      <c r="C6" s="63">
        <v>138344</v>
      </c>
      <c r="D6" s="62">
        <v>929</v>
      </c>
      <c r="E6" s="62">
        <v>16248</v>
      </c>
      <c r="F6" s="62">
        <v>30017</v>
      </c>
      <c r="G6" s="62">
        <v>983</v>
      </c>
      <c r="H6" s="64">
        <v>47370</v>
      </c>
      <c r="I6" s="64">
        <v>15181</v>
      </c>
      <c r="J6" s="64">
        <v>2895</v>
      </c>
      <c r="K6" s="64">
        <v>64556</v>
      </c>
      <c r="L6" s="65">
        <f>SUM(B6:K6)</f>
        <v>351357</v>
      </c>
    </row>
    <row r="7" spans="1:12" ht="15" customHeight="1" x14ac:dyDescent="0.2">
      <c r="A7" s="76" t="s">
        <v>17</v>
      </c>
      <c r="B7" s="62">
        <v>11087</v>
      </c>
      <c r="C7" s="63">
        <v>5968</v>
      </c>
      <c r="D7" s="64"/>
      <c r="E7" s="62">
        <v>297</v>
      </c>
      <c r="F7" s="62">
        <v>7351</v>
      </c>
      <c r="G7" s="64"/>
      <c r="H7" s="64">
        <v>128</v>
      </c>
      <c r="I7" s="64">
        <v>1787</v>
      </c>
      <c r="J7" s="64"/>
      <c r="K7" s="64">
        <v>368</v>
      </c>
      <c r="L7" s="65">
        <f>SUM(B7:K7)</f>
        <v>26986</v>
      </c>
    </row>
    <row r="8" spans="1:12" ht="15" customHeight="1" x14ac:dyDescent="0.2">
      <c r="A8" s="76" t="s">
        <v>18</v>
      </c>
      <c r="B8" s="62">
        <v>114</v>
      </c>
      <c r="C8" s="63"/>
      <c r="D8" s="64"/>
      <c r="E8" s="62"/>
      <c r="F8" s="62">
        <v>25</v>
      </c>
      <c r="G8" s="64"/>
      <c r="H8" s="64"/>
      <c r="I8" s="64"/>
      <c r="J8" s="64"/>
      <c r="K8" s="64">
        <v>83</v>
      </c>
      <c r="L8" s="65">
        <f>SUM(B8:K8)</f>
        <v>222</v>
      </c>
    </row>
    <row r="9" spans="1:12" ht="15" customHeight="1" x14ac:dyDescent="0.2">
      <c r="A9" s="77" t="s">
        <v>19</v>
      </c>
      <c r="B9" s="66">
        <v>26690</v>
      </c>
      <c r="C9" s="63">
        <v>125</v>
      </c>
      <c r="D9" s="67"/>
      <c r="E9" s="66"/>
      <c r="F9" s="66">
        <v>12766</v>
      </c>
      <c r="G9" s="67"/>
      <c r="H9" s="67"/>
      <c r="I9" s="67">
        <v>569</v>
      </c>
      <c r="J9" s="67"/>
      <c r="K9" s="67">
        <v>4361</v>
      </c>
      <c r="L9" s="68">
        <f>SUM(B9:K9)</f>
        <v>44511</v>
      </c>
    </row>
    <row r="10" spans="1:12" s="5" customFormat="1" ht="15" customHeight="1" x14ac:dyDescent="0.2">
      <c r="A10" s="78" t="s">
        <v>20</v>
      </c>
      <c r="B10" s="69">
        <v>72725</v>
      </c>
      <c r="C10" s="69">
        <v>144437</v>
      </c>
      <c r="D10" s="69">
        <v>929</v>
      </c>
      <c r="E10" s="69">
        <v>16545</v>
      </c>
      <c r="F10" s="69">
        <v>50159</v>
      </c>
      <c r="G10" s="69">
        <v>983</v>
      </c>
      <c r="H10" s="70">
        <v>47498</v>
      </c>
      <c r="I10" s="70">
        <v>17537</v>
      </c>
      <c r="J10" s="70">
        <v>2895</v>
      </c>
      <c r="K10" s="70">
        <v>69368</v>
      </c>
      <c r="L10" s="71">
        <f t="shared" ref="L10" si="0">SUM(L6:L9)</f>
        <v>423076</v>
      </c>
    </row>
    <row r="11" spans="1:12" ht="21.75" customHeight="1" x14ac:dyDescent="0.2">
      <c r="A11" s="75" t="s">
        <v>21</v>
      </c>
      <c r="B11" s="62"/>
      <c r="C11" s="62"/>
      <c r="D11" s="62"/>
      <c r="E11" s="62"/>
      <c r="F11" s="62"/>
      <c r="G11" s="62"/>
      <c r="H11" s="64"/>
      <c r="I11" s="64"/>
      <c r="J11" s="64"/>
      <c r="K11" s="64"/>
      <c r="L11" s="65"/>
    </row>
    <row r="12" spans="1:12" ht="15" customHeight="1" x14ac:dyDescent="0.2">
      <c r="A12" s="76" t="s">
        <v>16</v>
      </c>
      <c r="B12" s="62">
        <v>3020</v>
      </c>
      <c r="C12" s="63">
        <v>30125</v>
      </c>
      <c r="D12" s="62">
        <v>13</v>
      </c>
      <c r="E12" s="62">
        <v>3007</v>
      </c>
      <c r="F12" s="62">
        <v>4026</v>
      </c>
      <c r="G12" s="62"/>
      <c r="H12" s="64">
        <v>2405</v>
      </c>
      <c r="I12" s="64">
        <v>3559</v>
      </c>
      <c r="J12" s="64">
        <v>0</v>
      </c>
      <c r="K12" s="64">
        <v>7287</v>
      </c>
      <c r="L12" s="65">
        <f>SUM(B12:K12)</f>
        <v>53442</v>
      </c>
    </row>
    <row r="13" spans="1:12" ht="15" customHeight="1" x14ac:dyDescent="0.2">
      <c r="A13" s="76" t="s">
        <v>17</v>
      </c>
      <c r="B13" s="62">
        <v>768</v>
      </c>
      <c r="C13" s="63">
        <v>3005</v>
      </c>
      <c r="D13" s="64"/>
      <c r="E13" s="62">
        <v>36</v>
      </c>
      <c r="F13" s="62">
        <v>548</v>
      </c>
      <c r="G13" s="64"/>
      <c r="H13" s="64"/>
      <c r="I13" s="64">
        <v>343</v>
      </c>
      <c r="J13" s="64"/>
      <c r="K13" s="64"/>
      <c r="L13" s="65">
        <f>SUM(B13:K13)</f>
        <v>4700</v>
      </c>
    </row>
    <row r="14" spans="1:12" ht="15" customHeight="1" x14ac:dyDescent="0.2">
      <c r="A14" s="76" t="s">
        <v>18</v>
      </c>
      <c r="B14" s="62">
        <v>2</v>
      </c>
      <c r="C14" s="63"/>
      <c r="D14" s="64"/>
      <c r="E14" s="62"/>
      <c r="F14" s="62">
        <v>1</v>
      </c>
      <c r="G14" s="64"/>
      <c r="H14" s="64"/>
      <c r="I14" s="64"/>
      <c r="J14" s="64"/>
      <c r="K14" s="64"/>
      <c r="L14" s="65">
        <f>SUM(B14:K14)</f>
        <v>3</v>
      </c>
    </row>
    <row r="15" spans="1:12" ht="15" customHeight="1" x14ac:dyDescent="0.2">
      <c r="A15" s="77" t="s">
        <v>19</v>
      </c>
      <c r="B15" s="66">
        <v>2130</v>
      </c>
      <c r="C15" s="63">
        <v>2</v>
      </c>
      <c r="D15" s="67"/>
      <c r="E15" s="66"/>
      <c r="F15" s="66">
        <v>374</v>
      </c>
      <c r="G15" s="67"/>
      <c r="H15" s="67"/>
      <c r="I15" s="67">
        <v>175</v>
      </c>
      <c r="J15" s="67"/>
      <c r="K15" s="67">
        <v>289</v>
      </c>
      <c r="L15" s="68">
        <f>SUM(B15:K15)</f>
        <v>2970</v>
      </c>
    </row>
    <row r="16" spans="1:12" s="5" customFormat="1" ht="15" customHeight="1" x14ac:dyDescent="0.2">
      <c r="A16" s="79" t="s">
        <v>20</v>
      </c>
      <c r="B16" s="69">
        <v>5920</v>
      </c>
      <c r="C16" s="69">
        <v>33132</v>
      </c>
      <c r="D16" s="69">
        <v>13</v>
      </c>
      <c r="E16" s="69">
        <v>3043</v>
      </c>
      <c r="F16" s="69">
        <v>4949</v>
      </c>
      <c r="G16" s="69">
        <v>0</v>
      </c>
      <c r="H16" s="69">
        <v>2405</v>
      </c>
      <c r="I16" s="69">
        <v>4077</v>
      </c>
      <c r="J16" s="69">
        <v>0</v>
      </c>
      <c r="K16" s="69">
        <v>7576</v>
      </c>
      <c r="L16" s="71">
        <f>SUM(L12:L15)</f>
        <v>61115</v>
      </c>
    </row>
    <row r="17" spans="1:12" ht="23.25" customHeight="1" x14ac:dyDescent="0.2">
      <c r="A17" s="75" t="s">
        <v>41</v>
      </c>
      <c r="B17" s="62"/>
      <c r="C17" s="62"/>
      <c r="D17" s="62"/>
      <c r="E17" s="62"/>
      <c r="F17" s="62"/>
      <c r="G17" s="62"/>
      <c r="H17" s="64"/>
      <c r="I17" s="64"/>
      <c r="J17" s="64"/>
      <c r="K17" s="64"/>
      <c r="L17" s="65"/>
    </row>
    <row r="18" spans="1:12" ht="15" customHeight="1" x14ac:dyDescent="0.2">
      <c r="A18" s="76" t="s">
        <v>16</v>
      </c>
      <c r="B18" s="62">
        <v>12216</v>
      </c>
      <c r="C18" s="63">
        <v>22393</v>
      </c>
      <c r="D18" s="62">
        <v>122</v>
      </c>
      <c r="E18" s="62">
        <v>4931</v>
      </c>
      <c r="F18" s="62">
        <v>0</v>
      </c>
      <c r="G18" s="62">
        <v>158</v>
      </c>
      <c r="H18" s="64">
        <v>4917</v>
      </c>
      <c r="I18" s="64">
        <v>749</v>
      </c>
      <c r="J18" s="64">
        <v>159</v>
      </c>
      <c r="K18" s="64">
        <v>8250</v>
      </c>
      <c r="L18" s="65">
        <f>SUM(B18:K18)</f>
        <v>53895</v>
      </c>
    </row>
    <row r="19" spans="1:12" ht="15" customHeight="1" x14ac:dyDescent="0.2">
      <c r="A19" s="76" t="s">
        <v>17</v>
      </c>
      <c r="B19" s="62">
        <v>0</v>
      </c>
      <c r="C19" s="63">
        <v>1315</v>
      </c>
      <c r="D19" s="64"/>
      <c r="E19" s="62">
        <v>41</v>
      </c>
      <c r="F19" s="62">
        <v>71</v>
      </c>
      <c r="G19" s="64"/>
      <c r="H19" s="64"/>
      <c r="I19" s="64">
        <v>29</v>
      </c>
      <c r="J19" s="64"/>
      <c r="K19" s="64">
        <v>15</v>
      </c>
      <c r="L19" s="65">
        <f>SUM(B19:K19)</f>
        <v>1471</v>
      </c>
    </row>
    <row r="20" spans="1:12" ht="15" customHeight="1" x14ac:dyDescent="0.2">
      <c r="A20" s="76" t="s">
        <v>18</v>
      </c>
      <c r="B20" s="62">
        <v>0</v>
      </c>
      <c r="C20" s="63"/>
      <c r="D20" s="64"/>
      <c r="E20" s="62"/>
      <c r="F20" s="62">
        <v>0</v>
      </c>
      <c r="G20" s="64"/>
      <c r="H20" s="64"/>
      <c r="I20" s="64"/>
      <c r="J20" s="64"/>
      <c r="K20" s="64">
        <v>2</v>
      </c>
      <c r="L20" s="65">
        <f>SUM(B20:K20)</f>
        <v>2</v>
      </c>
    </row>
    <row r="21" spans="1:12" ht="15" customHeight="1" x14ac:dyDescent="0.2">
      <c r="A21" s="77" t="s">
        <v>19</v>
      </c>
      <c r="B21" s="66">
        <v>6697</v>
      </c>
      <c r="C21" s="63">
        <v>39</v>
      </c>
      <c r="D21" s="67"/>
      <c r="E21" s="66"/>
      <c r="F21" s="66">
        <v>880</v>
      </c>
      <c r="G21" s="67"/>
      <c r="H21" s="67"/>
      <c r="I21" s="67">
        <v>51</v>
      </c>
      <c r="J21" s="67"/>
      <c r="K21" s="67">
        <v>158</v>
      </c>
      <c r="L21" s="68">
        <f>SUM(B21:K21)</f>
        <v>7825</v>
      </c>
    </row>
    <row r="22" spans="1:12" s="5" customFormat="1" ht="15" customHeight="1" x14ac:dyDescent="0.2">
      <c r="A22" s="79" t="s">
        <v>20</v>
      </c>
      <c r="B22" s="69">
        <v>18913</v>
      </c>
      <c r="C22" s="69">
        <v>23747</v>
      </c>
      <c r="D22" s="69">
        <v>122</v>
      </c>
      <c r="E22" s="69">
        <v>4972</v>
      </c>
      <c r="F22" s="69">
        <v>951</v>
      </c>
      <c r="G22" s="69">
        <v>158</v>
      </c>
      <c r="H22" s="69">
        <v>4917</v>
      </c>
      <c r="I22" s="69">
        <v>829</v>
      </c>
      <c r="J22" s="69">
        <v>159</v>
      </c>
      <c r="K22" s="69">
        <v>8425</v>
      </c>
      <c r="L22" s="71">
        <f t="shared" ref="L22" si="1">SUM(L18:L21)</f>
        <v>63193</v>
      </c>
    </row>
    <row r="23" spans="1:12" ht="22.5" customHeight="1" x14ac:dyDescent="0.2">
      <c r="A23" s="75" t="s">
        <v>23</v>
      </c>
      <c r="B23" s="62"/>
      <c r="C23" s="62"/>
      <c r="D23" s="62"/>
      <c r="E23" s="62"/>
      <c r="F23" s="62"/>
      <c r="G23" s="62"/>
      <c r="H23" s="64"/>
      <c r="I23" s="64"/>
      <c r="J23" s="64"/>
      <c r="K23" s="64"/>
      <c r="L23" s="65"/>
    </row>
    <row r="24" spans="1:12" ht="15" customHeight="1" x14ac:dyDescent="0.2">
      <c r="A24" s="76" t="s">
        <v>16</v>
      </c>
      <c r="B24" s="62">
        <v>25638</v>
      </c>
      <c r="C24" s="62">
        <v>146076</v>
      </c>
      <c r="D24" s="62">
        <v>820</v>
      </c>
      <c r="E24" s="62">
        <v>14324</v>
      </c>
      <c r="F24" s="62">
        <v>34043</v>
      </c>
      <c r="G24" s="62">
        <v>825</v>
      </c>
      <c r="H24" s="64">
        <v>44858</v>
      </c>
      <c r="I24" s="64">
        <v>17991</v>
      </c>
      <c r="J24" s="64">
        <v>2736</v>
      </c>
      <c r="K24" s="64">
        <v>63593</v>
      </c>
      <c r="L24" s="65">
        <f>SUM(B24:K24)</f>
        <v>350904</v>
      </c>
    </row>
    <row r="25" spans="1:12" ht="15" customHeight="1" x14ac:dyDescent="0.2">
      <c r="A25" s="76" t="s">
        <v>17</v>
      </c>
      <c r="B25" s="62">
        <v>11855</v>
      </c>
      <c r="C25" s="62">
        <v>7658</v>
      </c>
      <c r="D25" s="64">
        <v>0</v>
      </c>
      <c r="E25" s="62">
        <v>292</v>
      </c>
      <c r="F25" s="62">
        <v>7828</v>
      </c>
      <c r="G25" s="64">
        <v>0</v>
      </c>
      <c r="H25" s="64">
        <v>128</v>
      </c>
      <c r="I25" s="64">
        <v>2101</v>
      </c>
      <c r="J25" s="64">
        <v>0</v>
      </c>
      <c r="K25" s="64">
        <v>353</v>
      </c>
      <c r="L25" s="65">
        <f>SUM(B25:K25)</f>
        <v>30215</v>
      </c>
    </row>
    <row r="26" spans="1:12" ht="15" customHeight="1" x14ac:dyDescent="0.2">
      <c r="A26" s="76" t="s">
        <v>18</v>
      </c>
      <c r="B26" s="62">
        <v>116</v>
      </c>
      <c r="C26" s="62">
        <v>0</v>
      </c>
      <c r="D26" s="64">
        <v>0</v>
      </c>
      <c r="E26" s="62">
        <v>0</v>
      </c>
      <c r="F26" s="62">
        <v>26</v>
      </c>
      <c r="G26" s="64">
        <v>0</v>
      </c>
      <c r="H26" s="64">
        <v>0</v>
      </c>
      <c r="I26" s="64">
        <v>0</v>
      </c>
      <c r="J26" s="64">
        <v>0</v>
      </c>
      <c r="K26" s="64">
        <v>81</v>
      </c>
      <c r="L26" s="65">
        <f>SUM(B26:K26)</f>
        <v>223</v>
      </c>
    </row>
    <row r="27" spans="1:12" ht="15" customHeight="1" x14ac:dyDescent="0.2">
      <c r="A27" s="77" t="s">
        <v>19</v>
      </c>
      <c r="B27" s="62">
        <v>22123</v>
      </c>
      <c r="C27" s="66">
        <v>88</v>
      </c>
      <c r="D27" s="67">
        <v>0</v>
      </c>
      <c r="E27" s="66">
        <v>0</v>
      </c>
      <c r="F27" s="66">
        <v>12260</v>
      </c>
      <c r="G27" s="67">
        <v>0</v>
      </c>
      <c r="H27" s="67">
        <v>0</v>
      </c>
      <c r="I27" s="67">
        <v>693</v>
      </c>
      <c r="J27" s="67">
        <v>0</v>
      </c>
      <c r="K27" s="67">
        <v>4492</v>
      </c>
      <c r="L27" s="68">
        <f>SUM(B27:K27)</f>
        <v>39656</v>
      </c>
    </row>
    <row r="28" spans="1:12" s="5" customFormat="1" ht="15" customHeight="1" x14ac:dyDescent="0.2">
      <c r="A28" s="79" t="s">
        <v>20</v>
      </c>
      <c r="B28" s="69">
        <f t="shared" ref="B28:D28" si="2">SUM(B24:B27)</f>
        <v>59732</v>
      </c>
      <c r="C28" s="69">
        <f t="shared" si="2"/>
        <v>153822</v>
      </c>
      <c r="D28" s="69">
        <f t="shared" si="2"/>
        <v>820</v>
      </c>
      <c r="E28" s="69">
        <f t="shared" ref="E28:L28" si="3">SUM(E24:E27)</f>
        <v>14616</v>
      </c>
      <c r="F28" s="69">
        <f t="shared" si="3"/>
        <v>54157</v>
      </c>
      <c r="G28" s="72">
        <f t="shared" si="3"/>
        <v>825</v>
      </c>
      <c r="H28" s="69">
        <f t="shared" si="3"/>
        <v>44986</v>
      </c>
      <c r="I28" s="69">
        <f t="shared" ref="I28:K28" si="4">I10+I16-I22</f>
        <v>20785</v>
      </c>
      <c r="J28" s="69">
        <f t="shared" si="4"/>
        <v>2736</v>
      </c>
      <c r="K28" s="69">
        <f t="shared" si="4"/>
        <v>68519</v>
      </c>
      <c r="L28" s="71">
        <f t="shared" si="3"/>
        <v>420998</v>
      </c>
    </row>
    <row r="30" spans="1:12" x14ac:dyDescent="0.2">
      <c r="A30" s="51" t="s">
        <v>68</v>
      </c>
    </row>
  </sheetData>
  <mergeCells count="2">
    <mergeCell ref="A1:L1"/>
    <mergeCell ref="A2:L2"/>
  </mergeCells>
  <pageMargins left="0" right="0" top="0.6" bottom="0.86" header="0.25" footer="0.25"/>
  <pageSetup scale="43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L30"/>
  <sheetViews>
    <sheetView showGridLines="0" workbookViewId="0">
      <pane ySplit="4" topLeftCell="A5" activePane="bottomLeft" state="frozen"/>
      <selection pane="bottomLeft" activeCell="B4" sqref="B4"/>
    </sheetView>
  </sheetViews>
  <sheetFormatPr defaultColWidth="9" defaultRowHeight="12.75" x14ac:dyDescent="0.2"/>
  <cols>
    <col min="1" max="1" width="42.140625" style="80" bestFit="1" customWidth="1"/>
    <col min="2" max="2" width="11.7109375" style="20" customWidth="1"/>
    <col min="3" max="3" width="11.5703125" style="20" customWidth="1"/>
    <col min="4" max="10" width="11.7109375" style="20" customWidth="1"/>
    <col min="11" max="11" width="11.5703125" style="20" customWidth="1"/>
    <col min="12" max="12" width="16" style="21" bestFit="1" customWidth="1"/>
    <col min="13" max="253" width="9" style="1"/>
    <col min="254" max="254" width="30" style="1" customWidth="1"/>
    <col min="255" max="255" width="11.7109375" style="1" customWidth="1"/>
    <col min="256" max="256" width="11.5703125" style="1" customWidth="1"/>
    <col min="257" max="257" width="0" style="1" hidden="1" customWidth="1"/>
    <col min="258" max="263" width="11.7109375" style="1" customWidth="1"/>
    <col min="264" max="264" width="0" style="1" hidden="1" customWidth="1"/>
    <col min="265" max="265" width="11.7109375" style="1" customWidth="1"/>
    <col min="266" max="266" width="11.5703125" style="1" customWidth="1"/>
    <col min="267" max="267" width="0" style="1" hidden="1" customWidth="1"/>
    <col min="268" max="268" width="16" style="1" bestFit="1" customWidth="1"/>
    <col min="269" max="509" width="9" style="1"/>
    <col min="510" max="510" width="30" style="1" customWidth="1"/>
    <col min="511" max="511" width="11.7109375" style="1" customWidth="1"/>
    <col min="512" max="512" width="11.5703125" style="1" customWidth="1"/>
    <col min="513" max="513" width="0" style="1" hidden="1" customWidth="1"/>
    <col min="514" max="519" width="11.7109375" style="1" customWidth="1"/>
    <col min="520" max="520" width="0" style="1" hidden="1" customWidth="1"/>
    <col min="521" max="521" width="11.7109375" style="1" customWidth="1"/>
    <col min="522" max="522" width="11.5703125" style="1" customWidth="1"/>
    <col min="523" max="523" width="0" style="1" hidden="1" customWidth="1"/>
    <col min="524" max="524" width="16" style="1" bestFit="1" customWidth="1"/>
    <col min="525" max="765" width="9" style="1"/>
    <col min="766" max="766" width="30" style="1" customWidth="1"/>
    <col min="767" max="767" width="11.7109375" style="1" customWidth="1"/>
    <col min="768" max="768" width="11.5703125" style="1" customWidth="1"/>
    <col min="769" max="769" width="0" style="1" hidden="1" customWidth="1"/>
    <col min="770" max="775" width="11.7109375" style="1" customWidth="1"/>
    <col min="776" max="776" width="0" style="1" hidden="1" customWidth="1"/>
    <col min="777" max="777" width="11.7109375" style="1" customWidth="1"/>
    <col min="778" max="778" width="11.5703125" style="1" customWidth="1"/>
    <col min="779" max="779" width="0" style="1" hidden="1" customWidth="1"/>
    <col min="780" max="780" width="16" style="1" bestFit="1" customWidth="1"/>
    <col min="781" max="1021" width="9" style="1"/>
    <col min="1022" max="1022" width="30" style="1" customWidth="1"/>
    <col min="1023" max="1023" width="11.7109375" style="1" customWidth="1"/>
    <col min="1024" max="1024" width="11.5703125" style="1" customWidth="1"/>
    <col min="1025" max="1025" width="0" style="1" hidden="1" customWidth="1"/>
    <col min="1026" max="1031" width="11.7109375" style="1" customWidth="1"/>
    <col min="1032" max="1032" width="0" style="1" hidden="1" customWidth="1"/>
    <col min="1033" max="1033" width="11.7109375" style="1" customWidth="1"/>
    <col min="1034" max="1034" width="11.5703125" style="1" customWidth="1"/>
    <col min="1035" max="1035" width="0" style="1" hidden="1" customWidth="1"/>
    <col min="1036" max="1036" width="16" style="1" bestFit="1" customWidth="1"/>
    <col min="1037" max="1277" width="9" style="1"/>
    <col min="1278" max="1278" width="30" style="1" customWidth="1"/>
    <col min="1279" max="1279" width="11.7109375" style="1" customWidth="1"/>
    <col min="1280" max="1280" width="11.5703125" style="1" customWidth="1"/>
    <col min="1281" max="1281" width="0" style="1" hidden="1" customWidth="1"/>
    <col min="1282" max="1287" width="11.7109375" style="1" customWidth="1"/>
    <col min="1288" max="1288" width="0" style="1" hidden="1" customWidth="1"/>
    <col min="1289" max="1289" width="11.7109375" style="1" customWidth="1"/>
    <col min="1290" max="1290" width="11.5703125" style="1" customWidth="1"/>
    <col min="1291" max="1291" width="0" style="1" hidden="1" customWidth="1"/>
    <col min="1292" max="1292" width="16" style="1" bestFit="1" customWidth="1"/>
    <col min="1293" max="1533" width="9" style="1"/>
    <col min="1534" max="1534" width="30" style="1" customWidth="1"/>
    <col min="1535" max="1535" width="11.7109375" style="1" customWidth="1"/>
    <col min="1536" max="1536" width="11.5703125" style="1" customWidth="1"/>
    <col min="1537" max="1537" width="0" style="1" hidden="1" customWidth="1"/>
    <col min="1538" max="1543" width="11.7109375" style="1" customWidth="1"/>
    <col min="1544" max="1544" width="0" style="1" hidden="1" customWidth="1"/>
    <col min="1545" max="1545" width="11.7109375" style="1" customWidth="1"/>
    <col min="1546" max="1546" width="11.5703125" style="1" customWidth="1"/>
    <col min="1547" max="1547" width="0" style="1" hidden="1" customWidth="1"/>
    <col min="1548" max="1548" width="16" style="1" bestFit="1" customWidth="1"/>
    <col min="1549" max="1789" width="9" style="1"/>
    <col min="1790" max="1790" width="30" style="1" customWidth="1"/>
    <col min="1791" max="1791" width="11.7109375" style="1" customWidth="1"/>
    <col min="1792" max="1792" width="11.5703125" style="1" customWidth="1"/>
    <col min="1793" max="1793" width="0" style="1" hidden="1" customWidth="1"/>
    <col min="1794" max="1799" width="11.7109375" style="1" customWidth="1"/>
    <col min="1800" max="1800" width="0" style="1" hidden="1" customWidth="1"/>
    <col min="1801" max="1801" width="11.7109375" style="1" customWidth="1"/>
    <col min="1802" max="1802" width="11.5703125" style="1" customWidth="1"/>
    <col min="1803" max="1803" width="0" style="1" hidden="1" customWidth="1"/>
    <col min="1804" max="1804" width="16" style="1" bestFit="1" customWidth="1"/>
    <col min="1805" max="2045" width="9" style="1"/>
    <col min="2046" max="2046" width="30" style="1" customWidth="1"/>
    <col min="2047" max="2047" width="11.7109375" style="1" customWidth="1"/>
    <col min="2048" max="2048" width="11.5703125" style="1" customWidth="1"/>
    <col min="2049" max="2049" width="0" style="1" hidden="1" customWidth="1"/>
    <col min="2050" max="2055" width="11.7109375" style="1" customWidth="1"/>
    <col min="2056" max="2056" width="0" style="1" hidden="1" customWidth="1"/>
    <col min="2057" max="2057" width="11.7109375" style="1" customWidth="1"/>
    <col min="2058" max="2058" width="11.5703125" style="1" customWidth="1"/>
    <col min="2059" max="2059" width="0" style="1" hidden="1" customWidth="1"/>
    <col min="2060" max="2060" width="16" style="1" bestFit="1" customWidth="1"/>
    <col min="2061" max="2301" width="9" style="1"/>
    <col min="2302" max="2302" width="30" style="1" customWidth="1"/>
    <col min="2303" max="2303" width="11.7109375" style="1" customWidth="1"/>
    <col min="2304" max="2304" width="11.5703125" style="1" customWidth="1"/>
    <col min="2305" max="2305" width="0" style="1" hidden="1" customWidth="1"/>
    <col min="2306" max="2311" width="11.7109375" style="1" customWidth="1"/>
    <col min="2312" max="2312" width="0" style="1" hidden="1" customWidth="1"/>
    <col min="2313" max="2313" width="11.7109375" style="1" customWidth="1"/>
    <col min="2314" max="2314" width="11.5703125" style="1" customWidth="1"/>
    <col min="2315" max="2315" width="0" style="1" hidden="1" customWidth="1"/>
    <col min="2316" max="2316" width="16" style="1" bestFit="1" customWidth="1"/>
    <col min="2317" max="2557" width="9" style="1"/>
    <col min="2558" max="2558" width="30" style="1" customWidth="1"/>
    <col min="2559" max="2559" width="11.7109375" style="1" customWidth="1"/>
    <col min="2560" max="2560" width="11.5703125" style="1" customWidth="1"/>
    <col min="2561" max="2561" width="0" style="1" hidden="1" customWidth="1"/>
    <col min="2562" max="2567" width="11.7109375" style="1" customWidth="1"/>
    <col min="2568" max="2568" width="0" style="1" hidden="1" customWidth="1"/>
    <col min="2569" max="2569" width="11.7109375" style="1" customWidth="1"/>
    <col min="2570" max="2570" width="11.5703125" style="1" customWidth="1"/>
    <col min="2571" max="2571" width="0" style="1" hidden="1" customWidth="1"/>
    <col min="2572" max="2572" width="16" style="1" bestFit="1" customWidth="1"/>
    <col min="2573" max="2813" width="9" style="1"/>
    <col min="2814" max="2814" width="30" style="1" customWidth="1"/>
    <col min="2815" max="2815" width="11.7109375" style="1" customWidth="1"/>
    <col min="2816" max="2816" width="11.5703125" style="1" customWidth="1"/>
    <col min="2817" max="2817" width="0" style="1" hidden="1" customWidth="1"/>
    <col min="2818" max="2823" width="11.7109375" style="1" customWidth="1"/>
    <col min="2824" max="2824" width="0" style="1" hidden="1" customWidth="1"/>
    <col min="2825" max="2825" width="11.7109375" style="1" customWidth="1"/>
    <col min="2826" max="2826" width="11.5703125" style="1" customWidth="1"/>
    <col min="2827" max="2827" width="0" style="1" hidden="1" customWidth="1"/>
    <col min="2828" max="2828" width="16" style="1" bestFit="1" customWidth="1"/>
    <col min="2829" max="3069" width="9" style="1"/>
    <col min="3070" max="3070" width="30" style="1" customWidth="1"/>
    <col min="3071" max="3071" width="11.7109375" style="1" customWidth="1"/>
    <col min="3072" max="3072" width="11.5703125" style="1" customWidth="1"/>
    <col min="3073" max="3073" width="0" style="1" hidden="1" customWidth="1"/>
    <col min="3074" max="3079" width="11.7109375" style="1" customWidth="1"/>
    <col min="3080" max="3080" width="0" style="1" hidden="1" customWidth="1"/>
    <col min="3081" max="3081" width="11.7109375" style="1" customWidth="1"/>
    <col min="3082" max="3082" width="11.5703125" style="1" customWidth="1"/>
    <col min="3083" max="3083" width="0" style="1" hidden="1" customWidth="1"/>
    <col min="3084" max="3084" width="16" style="1" bestFit="1" customWidth="1"/>
    <col min="3085" max="3325" width="9" style="1"/>
    <col min="3326" max="3326" width="30" style="1" customWidth="1"/>
    <col min="3327" max="3327" width="11.7109375" style="1" customWidth="1"/>
    <col min="3328" max="3328" width="11.5703125" style="1" customWidth="1"/>
    <col min="3329" max="3329" width="0" style="1" hidden="1" customWidth="1"/>
    <col min="3330" max="3335" width="11.7109375" style="1" customWidth="1"/>
    <col min="3336" max="3336" width="0" style="1" hidden="1" customWidth="1"/>
    <col min="3337" max="3337" width="11.7109375" style="1" customWidth="1"/>
    <col min="3338" max="3338" width="11.5703125" style="1" customWidth="1"/>
    <col min="3339" max="3339" width="0" style="1" hidden="1" customWidth="1"/>
    <col min="3340" max="3340" width="16" style="1" bestFit="1" customWidth="1"/>
    <col min="3341" max="3581" width="9" style="1"/>
    <col min="3582" max="3582" width="30" style="1" customWidth="1"/>
    <col min="3583" max="3583" width="11.7109375" style="1" customWidth="1"/>
    <col min="3584" max="3584" width="11.5703125" style="1" customWidth="1"/>
    <col min="3585" max="3585" width="0" style="1" hidden="1" customWidth="1"/>
    <col min="3586" max="3591" width="11.7109375" style="1" customWidth="1"/>
    <col min="3592" max="3592" width="0" style="1" hidden="1" customWidth="1"/>
    <col min="3593" max="3593" width="11.7109375" style="1" customWidth="1"/>
    <col min="3594" max="3594" width="11.5703125" style="1" customWidth="1"/>
    <col min="3595" max="3595" width="0" style="1" hidden="1" customWidth="1"/>
    <col min="3596" max="3596" width="16" style="1" bestFit="1" customWidth="1"/>
    <col min="3597" max="3837" width="9" style="1"/>
    <col min="3838" max="3838" width="30" style="1" customWidth="1"/>
    <col min="3839" max="3839" width="11.7109375" style="1" customWidth="1"/>
    <col min="3840" max="3840" width="11.5703125" style="1" customWidth="1"/>
    <col min="3841" max="3841" width="0" style="1" hidden="1" customWidth="1"/>
    <col min="3842" max="3847" width="11.7109375" style="1" customWidth="1"/>
    <col min="3848" max="3848" width="0" style="1" hidden="1" customWidth="1"/>
    <col min="3849" max="3849" width="11.7109375" style="1" customWidth="1"/>
    <col min="3850" max="3850" width="11.5703125" style="1" customWidth="1"/>
    <col min="3851" max="3851" width="0" style="1" hidden="1" customWidth="1"/>
    <col min="3852" max="3852" width="16" style="1" bestFit="1" customWidth="1"/>
    <col min="3853" max="4093" width="9" style="1"/>
    <col min="4094" max="4094" width="30" style="1" customWidth="1"/>
    <col min="4095" max="4095" width="11.7109375" style="1" customWidth="1"/>
    <col min="4096" max="4096" width="11.5703125" style="1" customWidth="1"/>
    <col min="4097" max="4097" width="0" style="1" hidden="1" customWidth="1"/>
    <col min="4098" max="4103" width="11.7109375" style="1" customWidth="1"/>
    <col min="4104" max="4104" width="0" style="1" hidden="1" customWidth="1"/>
    <col min="4105" max="4105" width="11.7109375" style="1" customWidth="1"/>
    <col min="4106" max="4106" width="11.5703125" style="1" customWidth="1"/>
    <col min="4107" max="4107" width="0" style="1" hidden="1" customWidth="1"/>
    <col min="4108" max="4108" width="16" style="1" bestFit="1" customWidth="1"/>
    <col min="4109" max="4349" width="9" style="1"/>
    <col min="4350" max="4350" width="30" style="1" customWidth="1"/>
    <col min="4351" max="4351" width="11.7109375" style="1" customWidth="1"/>
    <col min="4352" max="4352" width="11.5703125" style="1" customWidth="1"/>
    <col min="4353" max="4353" width="0" style="1" hidden="1" customWidth="1"/>
    <col min="4354" max="4359" width="11.7109375" style="1" customWidth="1"/>
    <col min="4360" max="4360" width="0" style="1" hidden="1" customWidth="1"/>
    <col min="4361" max="4361" width="11.7109375" style="1" customWidth="1"/>
    <col min="4362" max="4362" width="11.5703125" style="1" customWidth="1"/>
    <col min="4363" max="4363" width="0" style="1" hidden="1" customWidth="1"/>
    <col min="4364" max="4364" width="16" style="1" bestFit="1" customWidth="1"/>
    <col min="4365" max="4605" width="9" style="1"/>
    <col min="4606" max="4606" width="30" style="1" customWidth="1"/>
    <col min="4607" max="4607" width="11.7109375" style="1" customWidth="1"/>
    <col min="4608" max="4608" width="11.5703125" style="1" customWidth="1"/>
    <col min="4609" max="4609" width="0" style="1" hidden="1" customWidth="1"/>
    <col min="4610" max="4615" width="11.7109375" style="1" customWidth="1"/>
    <col min="4616" max="4616" width="0" style="1" hidden="1" customWidth="1"/>
    <col min="4617" max="4617" width="11.7109375" style="1" customWidth="1"/>
    <col min="4618" max="4618" width="11.5703125" style="1" customWidth="1"/>
    <col min="4619" max="4619" width="0" style="1" hidden="1" customWidth="1"/>
    <col min="4620" max="4620" width="16" style="1" bestFit="1" customWidth="1"/>
    <col min="4621" max="4861" width="9" style="1"/>
    <col min="4862" max="4862" width="30" style="1" customWidth="1"/>
    <col min="4863" max="4863" width="11.7109375" style="1" customWidth="1"/>
    <col min="4864" max="4864" width="11.5703125" style="1" customWidth="1"/>
    <col min="4865" max="4865" width="0" style="1" hidden="1" customWidth="1"/>
    <col min="4866" max="4871" width="11.7109375" style="1" customWidth="1"/>
    <col min="4872" max="4872" width="0" style="1" hidden="1" customWidth="1"/>
    <col min="4873" max="4873" width="11.7109375" style="1" customWidth="1"/>
    <col min="4874" max="4874" width="11.5703125" style="1" customWidth="1"/>
    <col min="4875" max="4875" width="0" style="1" hidden="1" customWidth="1"/>
    <col min="4876" max="4876" width="16" style="1" bestFit="1" customWidth="1"/>
    <col min="4877" max="5117" width="9" style="1"/>
    <col min="5118" max="5118" width="30" style="1" customWidth="1"/>
    <col min="5119" max="5119" width="11.7109375" style="1" customWidth="1"/>
    <col min="5120" max="5120" width="11.5703125" style="1" customWidth="1"/>
    <col min="5121" max="5121" width="0" style="1" hidden="1" customWidth="1"/>
    <col min="5122" max="5127" width="11.7109375" style="1" customWidth="1"/>
    <col min="5128" max="5128" width="0" style="1" hidden="1" customWidth="1"/>
    <col min="5129" max="5129" width="11.7109375" style="1" customWidth="1"/>
    <col min="5130" max="5130" width="11.5703125" style="1" customWidth="1"/>
    <col min="5131" max="5131" width="0" style="1" hidden="1" customWidth="1"/>
    <col min="5132" max="5132" width="16" style="1" bestFit="1" customWidth="1"/>
    <col min="5133" max="5373" width="9" style="1"/>
    <col min="5374" max="5374" width="30" style="1" customWidth="1"/>
    <col min="5375" max="5375" width="11.7109375" style="1" customWidth="1"/>
    <col min="5376" max="5376" width="11.5703125" style="1" customWidth="1"/>
    <col min="5377" max="5377" width="0" style="1" hidden="1" customWidth="1"/>
    <col min="5378" max="5383" width="11.7109375" style="1" customWidth="1"/>
    <col min="5384" max="5384" width="0" style="1" hidden="1" customWidth="1"/>
    <col min="5385" max="5385" width="11.7109375" style="1" customWidth="1"/>
    <col min="5386" max="5386" width="11.5703125" style="1" customWidth="1"/>
    <col min="5387" max="5387" width="0" style="1" hidden="1" customWidth="1"/>
    <col min="5388" max="5388" width="16" style="1" bestFit="1" customWidth="1"/>
    <col min="5389" max="5629" width="9" style="1"/>
    <col min="5630" max="5630" width="30" style="1" customWidth="1"/>
    <col min="5631" max="5631" width="11.7109375" style="1" customWidth="1"/>
    <col min="5632" max="5632" width="11.5703125" style="1" customWidth="1"/>
    <col min="5633" max="5633" width="0" style="1" hidden="1" customWidth="1"/>
    <col min="5634" max="5639" width="11.7109375" style="1" customWidth="1"/>
    <col min="5640" max="5640" width="0" style="1" hidden="1" customWidth="1"/>
    <col min="5641" max="5641" width="11.7109375" style="1" customWidth="1"/>
    <col min="5642" max="5642" width="11.5703125" style="1" customWidth="1"/>
    <col min="5643" max="5643" width="0" style="1" hidden="1" customWidth="1"/>
    <col min="5644" max="5644" width="16" style="1" bestFit="1" customWidth="1"/>
    <col min="5645" max="5885" width="9" style="1"/>
    <col min="5886" max="5886" width="30" style="1" customWidth="1"/>
    <col min="5887" max="5887" width="11.7109375" style="1" customWidth="1"/>
    <col min="5888" max="5888" width="11.5703125" style="1" customWidth="1"/>
    <col min="5889" max="5889" width="0" style="1" hidden="1" customWidth="1"/>
    <col min="5890" max="5895" width="11.7109375" style="1" customWidth="1"/>
    <col min="5896" max="5896" width="0" style="1" hidden="1" customWidth="1"/>
    <col min="5897" max="5897" width="11.7109375" style="1" customWidth="1"/>
    <col min="5898" max="5898" width="11.5703125" style="1" customWidth="1"/>
    <col min="5899" max="5899" width="0" style="1" hidden="1" customWidth="1"/>
    <col min="5900" max="5900" width="16" style="1" bestFit="1" customWidth="1"/>
    <col min="5901" max="6141" width="9" style="1"/>
    <col min="6142" max="6142" width="30" style="1" customWidth="1"/>
    <col min="6143" max="6143" width="11.7109375" style="1" customWidth="1"/>
    <col min="6144" max="6144" width="11.5703125" style="1" customWidth="1"/>
    <col min="6145" max="6145" width="0" style="1" hidden="1" customWidth="1"/>
    <col min="6146" max="6151" width="11.7109375" style="1" customWidth="1"/>
    <col min="6152" max="6152" width="0" style="1" hidden="1" customWidth="1"/>
    <col min="6153" max="6153" width="11.7109375" style="1" customWidth="1"/>
    <col min="6154" max="6154" width="11.5703125" style="1" customWidth="1"/>
    <col min="6155" max="6155" width="0" style="1" hidden="1" customWidth="1"/>
    <col min="6156" max="6156" width="16" style="1" bestFit="1" customWidth="1"/>
    <col min="6157" max="6397" width="9" style="1"/>
    <col min="6398" max="6398" width="30" style="1" customWidth="1"/>
    <col min="6399" max="6399" width="11.7109375" style="1" customWidth="1"/>
    <col min="6400" max="6400" width="11.5703125" style="1" customWidth="1"/>
    <col min="6401" max="6401" width="0" style="1" hidden="1" customWidth="1"/>
    <col min="6402" max="6407" width="11.7109375" style="1" customWidth="1"/>
    <col min="6408" max="6408" width="0" style="1" hidden="1" customWidth="1"/>
    <col min="6409" max="6409" width="11.7109375" style="1" customWidth="1"/>
    <col min="6410" max="6410" width="11.5703125" style="1" customWidth="1"/>
    <col min="6411" max="6411" width="0" style="1" hidden="1" customWidth="1"/>
    <col min="6412" max="6412" width="16" style="1" bestFit="1" customWidth="1"/>
    <col min="6413" max="6653" width="9" style="1"/>
    <col min="6654" max="6654" width="30" style="1" customWidth="1"/>
    <col min="6655" max="6655" width="11.7109375" style="1" customWidth="1"/>
    <col min="6656" max="6656" width="11.5703125" style="1" customWidth="1"/>
    <col min="6657" max="6657" width="0" style="1" hidden="1" customWidth="1"/>
    <col min="6658" max="6663" width="11.7109375" style="1" customWidth="1"/>
    <col min="6664" max="6664" width="0" style="1" hidden="1" customWidth="1"/>
    <col min="6665" max="6665" width="11.7109375" style="1" customWidth="1"/>
    <col min="6666" max="6666" width="11.5703125" style="1" customWidth="1"/>
    <col min="6667" max="6667" width="0" style="1" hidden="1" customWidth="1"/>
    <col min="6668" max="6668" width="16" style="1" bestFit="1" customWidth="1"/>
    <col min="6669" max="6909" width="9" style="1"/>
    <col min="6910" max="6910" width="30" style="1" customWidth="1"/>
    <col min="6911" max="6911" width="11.7109375" style="1" customWidth="1"/>
    <col min="6912" max="6912" width="11.5703125" style="1" customWidth="1"/>
    <col min="6913" max="6913" width="0" style="1" hidden="1" customWidth="1"/>
    <col min="6914" max="6919" width="11.7109375" style="1" customWidth="1"/>
    <col min="6920" max="6920" width="0" style="1" hidden="1" customWidth="1"/>
    <col min="6921" max="6921" width="11.7109375" style="1" customWidth="1"/>
    <col min="6922" max="6922" width="11.5703125" style="1" customWidth="1"/>
    <col min="6923" max="6923" width="0" style="1" hidden="1" customWidth="1"/>
    <col min="6924" max="6924" width="16" style="1" bestFit="1" customWidth="1"/>
    <col min="6925" max="7165" width="9" style="1"/>
    <col min="7166" max="7166" width="30" style="1" customWidth="1"/>
    <col min="7167" max="7167" width="11.7109375" style="1" customWidth="1"/>
    <col min="7168" max="7168" width="11.5703125" style="1" customWidth="1"/>
    <col min="7169" max="7169" width="0" style="1" hidden="1" customWidth="1"/>
    <col min="7170" max="7175" width="11.7109375" style="1" customWidth="1"/>
    <col min="7176" max="7176" width="0" style="1" hidden="1" customWidth="1"/>
    <col min="7177" max="7177" width="11.7109375" style="1" customWidth="1"/>
    <col min="7178" max="7178" width="11.5703125" style="1" customWidth="1"/>
    <col min="7179" max="7179" width="0" style="1" hidden="1" customWidth="1"/>
    <col min="7180" max="7180" width="16" style="1" bestFit="1" customWidth="1"/>
    <col min="7181" max="7421" width="9" style="1"/>
    <col min="7422" max="7422" width="30" style="1" customWidth="1"/>
    <col min="7423" max="7423" width="11.7109375" style="1" customWidth="1"/>
    <col min="7424" max="7424" width="11.5703125" style="1" customWidth="1"/>
    <col min="7425" max="7425" width="0" style="1" hidden="1" customWidth="1"/>
    <col min="7426" max="7431" width="11.7109375" style="1" customWidth="1"/>
    <col min="7432" max="7432" width="0" style="1" hidden="1" customWidth="1"/>
    <col min="7433" max="7433" width="11.7109375" style="1" customWidth="1"/>
    <col min="7434" max="7434" width="11.5703125" style="1" customWidth="1"/>
    <col min="7435" max="7435" width="0" style="1" hidden="1" customWidth="1"/>
    <col min="7436" max="7436" width="16" style="1" bestFit="1" customWidth="1"/>
    <col min="7437" max="7677" width="9" style="1"/>
    <col min="7678" max="7678" width="30" style="1" customWidth="1"/>
    <col min="7679" max="7679" width="11.7109375" style="1" customWidth="1"/>
    <col min="7680" max="7680" width="11.5703125" style="1" customWidth="1"/>
    <col min="7681" max="7681" width="0" style="1" hidden="1" customWidth="1"/>
    <col min="7682" max="7687" width="11.7109375" style="1" customWidth="1"/>
    <col min="7688" max="7688" width="0" style="1" hidden="1" customWidth="1"/>
    <col min="7689" max="7689" width="11.7109375" style="1" customWidth="1"/>
    <col min="7690" max="7690" width="11.5703125" style="1" customWidth="1"/>
    <col min="7691" max="7691" width="0" style="1" hidden="1" customWidth="1"/>
    <col min="7692" max="7692" width="16" style="1" bestFit="1" customWidth="1"/>
    <col min="7693" max="7933" width="9" style="1"/>
    <col min="7934" max="7934" width="30" style="1" customWidth="1"/>
    <col min="7935" max="7935" width="11.7109375" style="1" customWidth="1"/>
    <col min="7936" max="7936" width="11.5703125" style="1" customWidth="1"/>
    <col min="7937" max="7937" width="0" style="1" hidden="1" customWidth="1"/>
    <col min="7938" max="7943" width="11.7109375" style="1" customWidth="1"/>
    <col min="7944" max="7944" width="0" style="1" hidden="1" customWidth="1"/>
    <col min="7945" max="7945" width="11.7109375" style="1" customWidth="1"/>
    <col min="7946" max="7946" width="11.5703125" style="1" customWidth="1"/>
    <col min="7947" max="7947" width="0" style="1" hidden="1" customWidth="1"/>
    <col min="7948" max="7948" width="16" style="1" bestFit="1" customWidth="1"/>
    <col min="7949" max="8189" width="9" style="1"/>
    <col min="8190" max="8190" width="30" style="1" customWidth="1"/>
    <col min="8191" max="8191" width="11.7109375" style="1" customWidth="1"/>
    <col min="8192" max="8192" width="11.5703125" style="1" customWidth="1"/>
    <col min="8193" max="8193" width="0" style="1" hidden="1" customWidth="1"/>
    <col min="8194" max="8199" width="11.7109375" style="1" customWidth="1"/>
    <col min="8200" max="8200" width="0" style="1" hidden="1" customWidth="1"/>
    <col min="8201" max="8201" width="11.7109375" style="1" customWidth="1"/>
    <col min="8202" max="8202" width="11.5703125" style="1" customWidth="1"/>
    <col min="8203" max="8203" width="0" style="1" hidden="1" customWidth="1"/>
    <col min="8204" max="8204" width="16" style="1" bestFit="1" customWidth="1"/>
    <col min="8205" max="8445" width="9" style="1"/>
    <col min="8446" max="8446" width="30" style="1" customWidth="1"/>
    <col min="8447" max="8447" width="11.7109375" style="1" customWidth="1"/>
    <col min="8448" max="8448" width="11.5703125" style="1" customWidth="1"/>
    <col min="8449" max="8449" width="0" style="1" hidden="1" customWidth="1"/>
    <col min="8450" max="8455" width="11.7109375" style="1" customWidth="1"/>
    <col min="8456" max="8456" width="0" style="1" hidden="1" customWidth="1"/>
    <col min="8457" max="8457" width="11.7109375" style="1" customWidth="1"/>
    <col min="8458" max="8458" width="11.5703125" style="1" customWidth="1"/>
    <col min="8459" max="8459" width="0" style="1" hidden="1" customWidth="1"/>
    <col min="8460" max="8460" width="16" style="1" bestFit="1" customWidth="1"/>
    <col min="8461" max="8701" width="9" style="1"/>
    <col min="8702" max="8702" width="30" style="1" customWidth="1"/>
    <col min="8703" max="8703" width="11.7109375" style="1" customWidth="1"/>
    <col min="8704" max="8704" width="11.5703125" style="1" customWidth="1"/>
    <col min="8705" max="8705" width="0" style="1" hidden="1" customWidth="1"/>
    <col min="8706" max="8711" width="11.7109375" style="1" customWidth="1"/>
    <col min="8712" max="8712" width="0" style="1" hidden="1" customWidth="1"/>
    <col min="8713" max="8713" width="11.7109375" style="1" customWidth="1"/>
    <col min="8714" max="8714" width="11.5703125" style="1" customWidth="1"/>
    <col min="8715" max="8715" width="0" style="1" hidden="1" customWidth="1"/>
    <col min="8716" max="8716" width="16" style="1" bestFit="1" customWidth="1"/>
    <col min="8717" max="8957" width="9" style="1"/>
    <col min="8958" max="8958" width="30" style="1" customWidth="1"/>
    <col min="8959" max="8959" width="11.7109375" style="1" customWidth="1"/>
    <col min="8960" max="8960" width="11.5703125" style="1" customWidth="1"/>
    <col min="8961" max="8961" width="0" style="1" hidden="1" customWidth="1"/>
    <col min="8962" max="8967" width="11.7109375" style="1" customWidth="1"/>
    <col min="8968" max="8968" width="0" style="1" hidden="1" customWidth="1"/>
    <col min="8969" max="8969" width="11.7109375" style="1" customWidth="1"/>
    <col min="8970" max="8970" width="11.5703125" style="1" customWidth="1"/>
    <col min="8971" max="8971" width="0" style="1" hidden="1" customWidth="1"/>
    <col min="8972" max="8972" width="16" style="1" bestFit="1" customWidth="1"/>
    <col min="8973" max="9213" width="9" style="1"/>
    <col min="9214" max="9214" width="30" style="1" customWidth="1"/>
    <col min="9215" max="9215" width="11.7109375" style="1" customWidth="1"/>
    <col min="9216" max="9216" width="11.5703125" style="1" customWidth="1"/>
    <col min="9217" max="9217" width="0" style="1" hidden="1" customWidth="1"/>
    <col min="9218" max="9223" width="11.7109375" style="1" customWidth="1"/>
    <col min="9224" max="9224" width="0" style="1" hidden="1" customWidth="1"/>
    <col min="9225" max="9225" width="11.7109375" style="1" customWidth="1"/>
    <col min="9226" max="9226" width="11.5703125" style="1" customWidth="1"/>
    <col min="9227" max="9227" width="0" style="1" hidden="1" customWidth="1"/>
    <col min="9228" max="9228" width="16" style="1" bestFit="1" customWidth="1"/>
    <col min="9229" max="9469" width="9" style="1"/>
    <col min="9470" max="9470" width="30" style="1" customWidth="1"/>
    <col min="9471" max="9471" width="11.7109375" style="1" customWidth="1"/>
    <col min="9472" max="9472" width="11.5703125" style="1" customWidth="1"/>
    <col min="9473" max="9473" width="0" style="1" hidden="1" customWidth="1"/>
    <col min="9474" max="9479" width="11.7109375" style="1" customWidth="1"/>
    <col min="9480" max="9480" width="0" style="1" hidden="1" customWidth="1"/>
    <col min="9481" max="9481" width="11.7109375" style="1" customWidth="1"/>
    <col min="9482" max="9482" width="11.5703125" style="1" customWidth="1"/>
    <col min="9483" max="9483" width="0" style="1" hidden="1" customWidth="1"/>
    <col min="9484" max="9484" width="16" style="1" bestFit="1" customWidth="1"/>
    <col min="9485" max="9725" width="9" style="1"/>
    <col min="9726" max="9726" width="30" style="1" customWidth="1"/>
    <col min="9727" max="9727" width="11.7109375" style="1" customWidth="1"/>
    <col min="9728" max="9728" width="11.5703125" style="1" customWidth="1"/>
    <col min="9729" max="9729" width="0" style="1" hidden="1" customWidth="1"/>
    <col min="9730" max="9735" width="11.7109375" style="1" customWidth="1"/>
    <col min="9736" max="9736" width="0" style="1" hidden="1" customWidth="1"/>
    <col min="9737" max="9737" width="11.7109375" style="1" customWidth="1"/>
    <col min="9738" max="9738" width="11.5703125" style="1" customWidth="1"/>
    <col min="9739" max="9739" width="0" style="1" hidden="1" customWidth="1"/>
    <col min="9740" max="9740" width="16" style="1" bestFit="1" customWidth="1"/>
    <col min="9741" max="9981" width="9" style="1"/>
    <col min="9982" max="9982" width="30" style="1" customWidth="1"/>
    <col min="9983" max="9983" width="11.7109375" style="1" customWidth="1"/>
    <col min="9984" max="9984" width="11.5703125" style="1" customWidth="1"/>
    <col min="9985" max="9985" width="0" style="1" hidden="1" customWidth="1"/>
    <col min="9986" max="9991" width="11.7109375" style="1" customWidth="1"/>
    <col min="9992" max="9992" width="0" style="1" hidden="1" customWidth="1"/>
    <col min="9993" max="9993" width="11.7109375" style="1" customWidth="1"/>
    <col min="9994" max="9994" width="11.5703125" style="1" customWidth="1"/>
    <col min="9995" max="9995" width="0" style="1" hidden="1" customWidth="1"/>
    <col min="9996" max="9996" width="16" style="1" bestFit="1" customWidth="1"/>
    <col min="9997" max="10237" width="9" style="1"/>
    <col min="10238" max="10238" width="30" style="1" customWidth="1"/>
    <col min="10239" max="10239" width="11.7109375" style="1" customWidth="1"/>
    <col min="10240" max="10240" width="11.5703125" style="1" customWidth="1"/>
    <col min="10241" max="10241" width="0" style="1" hidden="1" customWidth="1"/>
    <col min="10242" max="10247" width="11.7109375" style="1" customWidth="1"/>
    <col min="10248" max="10248" width="0" style="1" hidden="1" customWidth="1"/>
    <col min="10249" max="10249" width="11.7109375" style="1" customWidth="1"/>
    <col min="10250" max="10250" width="11.5703125" style="1" customWidth="1"/>
    <col min="10251" max="10251" width="0" style="1" hidden="1" customWidth="1"/>
    <col min="10252" max="10252" width="16" style="1" bestFit="1" customWidth="1"/>
    <col min="10253" max="10493" width="9" style="1"/>
    <col min="10494" max="10494" width="30" style="1" customWidth="1"/>
    <col min="10495" max="10495" width="11.7109375" style="1" customWidth="1"/>
    <col min="10496" max="10496" width="11.5703125" style="1" customWidth="1"/>
    <col min="10497" max="10497" width="0" style="1" hidden="1" customWidth="1"/>
    <col min="10498" max="10503" width="11.7109375" style="1" customWidth="1"/>
    <col min="10504" max="10504" width="0" style="1" hidden="1" customWidth="1"/>
    <col min="10505" max="10505" width="11.7109375" style="1" customWidth="1"/>
    <col min="10506" max="10506" width="11.5703125" style="1" customWidth="1"/>
    <col min="10507" max="10507" width="0" style="1" hidden="1" customWidth="1"/>
    <col min="10508" max="10508" width="16" style="1" bestFit="1" customWidth="1"/>
    <col min="10509" max="10749" width="9" style="1"/>
    <col min="10750" max="10750" width="30" style="1" customWidth="1"/>
    <col min="10751" max="10751" width="11.7109375" style="1" customWidth="1"/>
    <col min="10752" max="10752" width="11.5703125" style="1" customWidth="1"/>
    <col min="10753" max="10753" width="0" style="1" hidden="1" customWidth="1"/>
    <col min="10754" max="10759" width="11.7109375" style="1" customWidth="1"/>
    <col min="10760" max="10760" width="0" style="1" hidden="1" customWidth="1"/>
    <col min="10761" max="10761" width="11.7109375" style="1" customWidth="1"/>
    <col min="10762" max="10762" width="11.5703125" style="1" customWidth="1"/>
    <col min="10763" max="10763" width="0" style="1" hidden="1" customWidth="1"/>
    <col min="10764" max="10764" width="16" style="1" bestFit="1" customWidth="1"/>
    <col min="10765" max="11005" width="9" style="1"/>
    <col min="11006" max="11006" width="30" style="1" customWidth="1"/>
    <col min="11007" max="11007" width="11.7109375" style="1" customWidth="1"/>
    <col min="11008" max="11008" width="11.5703125" style="1" customWidth="1"/>
    <col min="11009" max="11009" width="0" style="1" hidden="1" customWidth="1"/>
    <col min="11010" max="11015" width="11.7109375" style="1" customWidth="1"/>
    <col min="11016" max="11016" width="0" style="1" hidden="1" customWidth="1"/>
    <col min="11017" max="11017" width="11.7109375" style="1" customWidth="1"/>
    <col min="11018" max="11018" width="11.5703125" style="1" customWidth="1"/>
    <col min="11019" max="11019" width="0" style="1" hidden="1" customWidth="1"/>
    <col min="11020" max="11020" width="16" style="1" bestFit="1" customWidth="1"/>
    <col min="11021" max="11261" width="9" style="1"/>
    <col min="11262" max="11262" width="30" style="1" customWidth="1"/>
    <col min="11263" max="11263" width="11.7109375" style="1" customWidth="1"/>
    <col min="11264" max="11264" width="11.5703125" style="1" customWidth="1"/>
    <col min="11265" max="11265" width="0" style="1" hidden="1" customWidth="1"/>
    <col min="11266" max="11271" width="11.7109375" style="1" customWidth="1"/>
    <col min="11272" max="11272" width="0" style="1" hidden="1" customWidth="1"/>
    <col min="11273" max="11273" width="11.7109375" style="1" customWidth="1"/>
    <col min="11274" max="11274" width="11.5703125" style="1" customWidth="1"/>
    <col min="11275" max="11275" width="0" style="1" hidden="1" customWidth="1"/>
    <col min="11276" max="11276" width="16" style="1" bestFit="1" customWidth="1"/>
    <col min="11277" max="11517" width="9" style="1"/>
    <col min="11518" max="11518" width="30" style="1" customWidth="1"/>
    <col min="11519" max="11519" width="11.7109375" style="1" customWidth="1"/>
    <col min="11520" max="11520" width="11.5703125" style="1" customWidth="1"/>
    <col min="11521" max="11521" width="0" style="1" hidden="1" customWidth="1"/>
    <col min="11522" max="11527" width="11.7109375" style="1" customWidth="1"/>
    <col min="11528" max="11528" width="0" style="1" hidden="1" customWidth="1"/>
    <col min="11529" max="11529" width="11.7109375" style="1" customWidth="1"/>
    <col min="11530" max="11530" width="11.5703125" style="1" customWidth="1"/>
    <col min="11531" max="11531" width="0" style="1" hidden="1" customWidth="1"/>
    <col min="11532" max="11532" width="16" style="1" bestFit="1" customWidth="1"/>
    <col min="11533" max="11773" width="9" style="1"/>
    <col min="11774" max="11774" width="30" style="1" customWidth="1"/>
    <col min="11775" max="11775" width="11.7109375" style="1" customWidth="1"/>
    <col min="11776" max="11776" width="11.5703125" style="1" customWidth="1"/>
    <col min="11777" max="11777" width="0" style="1" hidden="1" customWidth="1"/>
    <col min="11778" max="11783" width="11.7109375" style="1" customWidth="1"/>
    <col min="11784" max="11784" width="0" style="1" hidden="1" customWidth="1"/>
    <col min="11785" max="11785" width="11.7109375" style="1" customWidth="1"/>
    <col min="11786" max="11786" width="11.5703125" style="1" customWidth="1"/>
    <col min="11787" max="11787" width="0" style="1" hidden="1" customWidth="1"/>
    <col min="11788" max="11788" width="16" style="1" bestFit="1" customWidth="1"/>
    <col min="11789" max="12029" width="9" style="1"/>
    <col min="12030" max="12030" width="30" style="1" customWidth="1"/>
    <col min="12031" max="12031" width="11.7109375" style="1" customWidth="1"/>
    <col min="12032" max="12032" width="11.5703125" style="1" customWidth="1"/>
    <col min="12033" max="12033" width="0" style="1" hidden="1" customWidth="1"/>
    <col min="12034" max="12039" width="11.7109375" style="1" customWidth="1"/>
    <col min="12040" max="12040" width="0" style="1" hidden="1" customWidth="1"/>
    <col min="12041" max="12041" width="11.7109375" style="1" customWidth="1"/>
    <col min="12042" max="12042" width="11.5703125" style="1" customWidth="1"/>
    <col min="12043" max="12043" width="0" style="1" hidden="1" customWidth="1"/>
    <col min="12044" max="12044" width="16" style="1" bestFit="1" customWidth="1"/>
    <col min="12045" max="12285" width="9" style="1"/>
    <col min="12286" max="12286" width="30" style="1" customWidth="1"/>
    <col min="12287" max="12287" width="11.7109375" style="1" customWidth="1"/>
    <col min="12288" max="12288" width="11.5703125" style="1" customWidth="1"/>
    <col min="12289" max="12289" width="0" style="1" hidden="1" customWidth="1"/>
    <col min="12290" max="12295" width="11.7109375" style="1" customWidth="1"/>
    <col min="12296" max="12296" width="0" style="1" hidden="1" customWidth="1"/>
    <col min="12297" max="12297" width="11.7109375" style="1" customWidth="1"/>
    <col min="12298" max="12298" width="11.5703125" style="1" customWidth="1"/>
    <col min="12299" max="12299" width="0" style="1" hidden="1" customWidth="1"/>
    <col min="12300" max="12300" width="16" style="1" bestFit="1" customWidth="1"/>
    <col min="12301" max="12541" width="9" style="1"/>
    <col min="12542" max="12542" width="30" style="1" customWidth="1"/>
    <col min="12543" max="12543" width="11.7109375" style="1" customWidth="1"/>
    <col min="12544" max="12544" width="11.5703125" style="1" customWidth="1"/>
    <col min="12545" max="12545" width="0" style="1" hidden="1" customWidth="1"/>
    <col min="12546" max="12551" width="11.7109375" style="1" customWidth="1"/>
    <col min="12552" max="12552" width="0" style="1" hidden="1" customWidth="1"/>
    <col min="12553" max="12553" width="11.7109375" style="1" customWidth="1"/>
    <col min="12554" max="12554" width="11.5703125" style="1" customWidth="1"/>
    <col min="12555" max="12555" width="0" style="1" hidden="1" customWidth="1"/>
    <col min="12556" max="12556" width="16" style="1" bestFit="1" customWidth="1"/>
    <col min="12557" max="12797" width="9" style="1"/>
    <col min="12798" max="12798" width="30" style="1" customWidth="1"/>
    <col min="12799" max="12799" width="11.7109375" style="1" customWidth="1"/>
    <col min="12800" max="12800" width="11.5703125" style="1" customWidth="1"/>
    <col min="12801" max="12801" width="0" style="1" hidden="1" customWidth="1"/>
    <col min="12802" max="12807" width="11.7109375" style="1" customWidth="1"/>
    <col min="12808" max="12808" width="0" style="1" hidden="1" customWidth="1"/>
    <col min="12809" max="12809" width="11.7109375" style="1" customWidth="1"/>
    <col min="12810" max="12810" width="11.5703125" style="1" customWidth="1"/>
    <col min="12811" max="12811" width="0" style="1" hidden="1" customWidth="1"/>
    <col min="12812" max="12812" width="16" style="1" bestFit="1" customWidth="1"/>
    <col min="12813" max="13053" width="9" style="1"/>
    <col min="13054" max="13054" width="30" style="1" customWidth="1"/>
    <col min="13055" max="13055" width="11.7109375" style="1" customWidth="1"/>
    <col min="13056" max="13056" width="11.5703125" style="1" customWidth="1"/>
    <col min="13057" max="13057" width="0" style="1" hidden="1" customWidth="1"/>
    <col min="13058" max="13063" width="11.7109375" style="1" customWidth="1"/>
    <col min="13064" max="13064" width="0" style="1" hidden="1" customWidth="1"/>
    <col min="13065" max="13065" width="11.7109375" style="1" customWidth="1"/>
    <col min="13066" max="13066" width="11.5703125" style="1" customWidth="1"/>
    <col min="13067" max="13067" width="0" style="1" hidden="1" customWidth="1"/>
    <col min="13068" max="13068" width="16" style="1" bestFit="1" customWidth="1"/>
    <col min="13069" max="13309" width="9" style="1"/>
    <col min="13310" max="13310" width="30" style="1" customWidth="1"/>
    <col min="13311" max="13311" width="11.7109375" style="1" customWidth="1"/>
    <col min="13312" max="13312" width="11.5703125" style="1" customWidth="1"/>
    <col min="13313" max="13313" width="0" style="1" hidden="1" customWidth="1"/>
    <col min="13314" max="13319" width="11.7109375" style="1" customWidth="1"/>
    <col min="13320" max="13320" width="0" style="1" hidden="1" customWidth="1"/>
    <col min="13321" max="13321" width="11.7109375" style="1" customWidth="1"/>
    <col min="13322" max="13322" width="11.5703125" style="1" customWidth="1"/>
    <col min="13323" max="13323" width="0" style="1" hidden="1" customWidth="1"/>
    <col min="13324" max="13324" width="16" style="1" bestFit="1" customWidth="1"/>
    <col min="13325" max="13565" width="9" style="1"/>
    <col min="13566" max="13566" width="30" style="1" customWidth="1"/>
    <col min="13567" max="13567" width="11.7109375" style="1" customWidth="1"/>
    <col min="13568" max="13568" width="11.5703125" style="1" customWidth="1"/>
    <col min="13569" max="13569" width="0" style="1" hidden="1" customWidth="1"/>
    <col min="13570" max="13575" width="11.7109375" style="1" customWidth="1"/>
    <col min="13576" max="13576" width="0" style="1" hidden="1" customWidth="1"/>
    <col min="13577" max="13577" width="11.7109375" style="1" customWidth="1"/>
    <col min="13578" max="13578" width="11.5703125" style="1" customWidth="1"/>
    <col min="13579" max="13579" width="0" style="1" hidden="1" customWidth="1"/>
    <col min="13580" max="13580" width="16" style="1" bestFit="1" customWidth="1"/>
    <col min="13581" max="13821" width="9" style="1"/>
    <col min="13822" max="13822" width="30" style="1" customWidth="1"/>
    <col min="13823" max="13823" width="11.7109375" style="1" customWidth="1"/>
    <col min="13824" max="13824" width="11.5703125" style="1" customWidth="1"/>
    <col min="13825" max="13825" width="0" style="1" hidden="1" customWidth="1"/>
    <col min="13826" max="13831" width="11.7109375" style="1" customWidth="1"/>
    <col min="13832" max="13832" width="0" style="1" hidden="1" customWidth="1"/>
    <col min="13833" max="13833" width="11.7109375" style="1" customWidth="1"/>
    <col min="13834" max="13834" width="11.5703125" style="1" customWidth="1"/>
    <col min="13835" max="13835" width="0" style="1" hidden="1" customWidth="1"/>
    <col min="13836" max="13836" width="16" style="1" bestFit="1" customWidth="1"/>
    <col min="13837" max="14077" width="9" style="1"/>
    <col min="14078" max="14078" width="30" style="1" customWidth="1"/>
    <col min="14079" max="14079" width="11.7109375" style="1" customWidth="1"/>
    <col min="14080" max="14080" width="11.5703125" style="1" customWidth="1"/>
    <col min="14081" max="14081" width="0" style="1" hidden="1" customWidth="1"/>
    <col min="14082" max="14087" width="11.7109375" style="1" customWidth="1"/>
    <col min="14088" max="14088" width="0" style="1" hidden="1" customWidth="1"/>
    <col min="14089" max="14089" width="11.7109375" style="1" customWidth="1"/>
    <col min="14090" max="14090" width="11.5703125" style="1" customWidth="1"/>
    <col min="14091" max="14091" width="0" style="1" hidden="1" customWidth="1"/>
    <col min="14092" max="14092" width="16" style="1" bestFit="1" customWidth="1"/>
    <col min="14093" max="14333" width="9" style="1"/>
    <col min="14334" max="14334" width="30" style="1" customWidth="1"/>
    <col min="14335" max="14335" width="11.7109375" style="1" customWidth="1"/>
    <col min="14336" max="14336" width="11.5703125" style="1" customWidth="1"/>
    <col min="14337" max="14337" width="0" style="1" hidden="1" customWidth="1"/>
    <col min="14338" max="14343" width="11.7109375" style="1" customWidth="1"/>
    <col min="14344" max="14344" width="0" style="1" hidden="1" customWidth="1"/>
    <col min="14345" max="14345" width="11.7109375" style="1" customWidth="1"/>
    <col min="14346" max="14346" width="11.5703125" style="1" customWidth="1"/>
    <col min="14347" max="14347" width="0" style="1" hidden="1" customWidth="1"/>
    <col min="14348" max="14348" width="16" style="1" bestFit="1" customWidth="1"/>
    <col min="14349" max="14589" width="9" style="1"/>
    <col min="14590" max="14590" width="30" style="1" customWidth="1"/>
    <col min="14591" max="14591" width="11.7109375" style="1" customWidth="1"/>
    <col min="14592" max="14592" width="11.5703125" style="1" customWidth="1"/>
    <col min="14593" max="14593" width="0" style="1" hidden="1" customWidth="1"/>
    <col min="14594" max="14599" width="11.7109375" style="1" customWidth="1"/>
    <col min="14600" max="14600" width="0" style="1" hidden="1" customWidth="1"/>
    <col min="14601" max="14601" width="11.7109375" style="1" customWidth="1"/>
    <col min="14602" max="14602" width="11.5703125" style="1" customWidth="1"/>
    <col min="14603" max="14603" width="0" style="1" hidden="1" customWidth="1"/>
    <col min="14604" max="14604" width="16" style="1" bestFit="1" customWidth="1"/>
    <col min="14605" max="14845" width="9" style="1"/>
    <col min="14846" max="14846" width="30" style="1" customWidth="1"/>
    <col min="14847" max="14847" width="11.7109375" style="1" customWidth="1"/>
    <col min="14848" max="14848" width="11.5703125" style="1" customWidth="1"/>
    <col min="14849" max="14849" width="0" style="1" hidden="1" customWidth="1"/>
    <col min="14850" max="14855" width="11.7109375" style="1" customWidth="1"/>
    <col min="14856" max="14856" width="0" style="1" hidden="1" customWidth="1"/>
    <col min="14857" max="14857" width="11.7109375" style="1" customWidth="1"/>
    <col min="14858" max="14858" width="11.5703125" style="1" customWidth="1"/>
    <col min="14859" max="14859" width="0" style="1" hidden="1" customWidth="1"/>
    <col min="14860" max="14860" width="16" style="1" bestFit="1" customWidth="1"/>
    <col min="14861" max="15101" width="9" style="1"/>
    <col min="15102" max="15102" width="30" style="1" customWidth="1"/>
    <col min="15103" max="15103" width="11.7109375" style="1" customWidth="1"/>
    <col min="15104" max="15104" width="11.5703125" style="1" customWidth="1"/>
    <col min="15105" max="15105" width="0" style="1" hidden="1" customWidth="1"/>
    <col min="15106" max="15111" width="11.7109375" style="1" customWidth="1"/>
    <col min="15112" max="15112" width="0" style="1" hidden="1" customWidth="1"/>
    <col min="15113" max="15113" width="11.7109375" style="1" customWidth="1"/>
    <col min="15114" max="15114" width="11.5703125" style="1" customWidth="1"/>
    <col min="15115" max="15115" width="0" style="1" hidden="1" customWidth="1"/>
    <col min="15116" max="15116" width="16" style="1" bestFit="1" customWidth="1"/>
    <col min="15117" max="15357" width="9" style="1"/>
    <col min="15358" max="15358" width="30" style="1" customWidth="1"/>
    <col min="15359" max="15359" width="11.7109375" style="1" customWidth="1"/>
    <col min="15360" max="15360" width="11.5703125" style="1" customWidth="1"/>
    <col min="15361" max="15361" width="0" style="1" hidden="1" customWidth="1"/>
    <col min="15362" max="15367" width="11.7109375" style="1" customWidth="1"/>
    <col min="15368" max="15368" width="0" style="1" hidden="1" customWidth="1"/>
    <col min="15369" max="15369" width="11.7109375" style="1" customWidth="1"/>
    <col min="15370" max="15370" width="11.5703125" style="1" customWidth="1"/>
    <col min="15371" max="15371" width="0" style="1" hidden="1" customWidth="1"/>
    <col min="15372" max="15372" width="16" style="1" bestFit="1" customWidth="1"/>
    <col min="15373" max="15613" width="9" style="1"/>
    <col min="15614" max="15614" width="30" style="1" customWidth="1"/>
    <col min="15615" max="15615" width="11.7109375" style="1" customWidth="1"/>
    <col min="15616" max="15616" width="11.5703125" style="1" customWidth="1"/>
    <col min="15617" max="15617" width="0" style="1" hidden="1" customWidth="1"/>
    <col min="15618" max="15623" width="11.7109375" style="1" customWidth="1"/>
    <col min="15624" max="15624" width="0" style="1" hidden="1" customWidth="1"/>
    <col min="15625" max="15625" width="11.7109375" style="1" customWidth="1"/>
    <col min="15626" max="15626" width="11.5703125" style="1" customWidth="1"/>
    <col min="15627" max="15627" width="0" style="1" hidden="1" customWidth="1"/>
    <col min="15628" max="15628" width="16" style="1" bestFit="1" customWidth="1"/>
    <col min="15629" max="15869" width="9" style="1"/>
    <col min="15870" max="15870" width="30" style="1" customWidth="1"/>
    <col min="15871" max="15871" width="11.7109375" style="1" customWidth="1"/>
    <col min="15872" max="15872" width="11.5703125" style="1" customWidth="1"/>
    <col min="15873" max="15873" width="0" style="1" hidden="1" customWidth="1"/>
    <col min="15874" max="15879" width="11.7109375" style="1" customWidth="1"/>
    <col min="15880" max="15880" width="0" style="1" hidden="1" customWidth="1"/>
    <col min="15881" max="15881" width="11.7109375" style="1" customWidth="1"/>
    <col min="15882" max="15882" width="11.5703125" style="1" customWidth="1"/>
    <col min="15883" max="15883" width="0" style="1" hidden="1" customWidth="1"/>
    <col min="15884" max="15884" width="16" style="1" bestFit="1" customWidth="1"/>
    <col min="15885" max="16125" width="9" style="1"/>
    <col min="16126" max="16126" width="30" style="1" customWidth="1"/>
    <col min="16127" max="16127" width="11.7109375" style="1" customWidth="1"/>
    <col min="16128" max="16128" width="11.5703125" style="1" customWidth="1"/>
    <col min="16129" max="16129" width="0" style="1" hidden="1" customWidth="1"/>
    <col min="16130" max="16135" width="11.7109375" style="1" customWidth="1"/>
    <col min="16136" max="16136" width="0" style="1" hidden="1" customWidth="1"/>
    <col min="16137" max="16137" width="11.7109375" style="1" customWidth="1"/>
    <col min="16138" max="16138" width="11.5703125" style="1" customWidth="1"/>
    <col min="16139" max="16139" width="0" style="1" hidden="1" customWidth="1"/>
    <col min="16140" max="16140" width="16" style="1" bestFit="1" customWidth="1"/>
    <col min="16141" max="16384" width="9" style="1"/>
  </cols>
  <sheetData>
    <row r="1" spans="1:12" s="47" customFormat="1" ht="16.5" customHeight="1" x14ac:dyDescent="0.25">
      <c r="A1" s="199" t="s">
        <v>0</v>
      </c>
      <c r="B1" s="199"/>
      <c r="C1" s="199"/>
      <c r="D1" s="199"/>
      <c r="E1" s="199"/>
      <c r="F1" s="199"/>
      <c r="G1" s="199"/>
      <c r="H1" s="199"/>
      <c r="I1" s="199"/>
      <c r="J1" s="199"/>
      <c r="K1" s="199"/>
      <c r="L1" s="199"/>
    </row>
    <row r="2" spans="1:12" s="47" customFormat="1" ht="16.5" customHeight="1" x14ac:dyDescent="0.25">
      <c r="A2" s="199" t="s">
        <v>37</v>
      </c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199"/>
    </row>
    <row r="3" spans="1:12" ht="14.25" customHeight="1" x14ac:dyDescent="0.2">
      <c r="A3" s="53"/>
      <c r="B3" s="54"/>
      <c r="C3" s="73"/>
      <c r="D3" s="55"/>
      <c r="E3" s="73"/>
      <c r="F3" s="73"/>
      <c r="G3" s="55"/>
      <c r="H3" s="73"/>
      <c r="I3" s="73"/>
      <c r="J3" s="55"/>
      <c r="K3" s="73"/>
      <c r="L3" s="56"/>
    </row>
    <row r="4" spans="1:12" s="6" customFormat="1" ht="25.5" x14ac:dyDescent="0.2">
      <c r="A4" s="74"/>
      <c r="B4" s="57" t="s">
        <v>33</v>
      </c>
      <c r="C4" s="57" t="s">
        <v>27</v>
      </c>
      <c r="D4" s="57" t="s">
        <v>38</v>
      </c>
      <c r="E4" s="57" t="s">
        <v>6</v>
      </c>
      <c r="F4" s="57" t="s">
        <v>29</v>
      </c>
      <c r="G4" s="57" t="s">
        <v>39</v>
      </c>
      <c r="H4" s="57" t="s">
        <v>9</v>
      </c>
      <c r="I4" s="57" t="s">
        <v>10</v>
      </c>
      <c r="J4" s="57" t="s">
        <v>40</v>
      </c>
      <c r="K4" s="57" t="s">
        <v>12</v>
      </c>
      <c r="L4" s="58" t="s">
        <v>14</v>
      </c>
    </row>
    <row r="5" spans="1:12" ht="26.25" customHeight="1" x14ac:dyDescent="0.2">
      <c r="A5" s="75" t="s">
        <v>15</v>
      </c>
      <c r="B5" s="59"/>
      <c r="C5" s="59"/>
      <c r="D5" s="60"/>
      <c r="E5" s="59"/>
      <c r="F5" s="59"/>
      <c r="G5" s="60"/>
      <c r="H5" s="59"/>
      <c r="I5" s="59"/>
      <c r="J5" s="60"/>
      <c r="K5" s="59"/>
      <c r="L5" s="61"/>
    </row>
    <row r="6" spans="1:12" ht="15" customHeight="1" x14ac:dyDescent="0.2">
      <c r="A6" s="76" t="s">
        <v>16</v>
      </c>
      <c r="B6" s="62">
        <v>35865</v>
      </c>
      <c r="C6" s="81">
        <v>130830</v>
      </c>
      <c r="D6" s="82">
        <v>1044</v>
      </c>
      <c r="E6" s="62">
        <v>12991</v>
      </c>
      <c r="F6" s="62">
        <v>33364</v>
      </c>
      <c r="G6" s="82">
        <v>1109</v>
      </c>
      <c r="H6" s="64">
        <v>48920</v>
      </c>
      <c r="I6" s="64">
        <v>10091</v>
      </c>
      <c r="J6" s="83">
        <v>3047</v>
      </c>
      <c r="K6" s="64">
        <v>63689</v>
      </c>
      <c r="L6" s="65">
        <f>SUM(B6:K6)</f>
        <v>340950</v>
      </c>
    </row>
    <row r="7" spans="1:12" ht="15" customHeight="1" x14ac:dyDescent="0.2">
      <c r="A7" s="76" t="s">
        <v>17</v>
      </c>
      <c r="B7" s="62">
        <v>10640</v>
      </c>
      <c r="C7" s="81">
        <v>4293</v>
      </c>
      <c r="D7" s="83">
        <v>0</v>
      </c>
      <c r="E7" s="62">
        <v>267</v>
      </c>
      <c r="F7" s="62">
        <v>8095</v>
      </c>
      <c r="G7" s="83">
        <v>0</v>
      </c>
      <c r="H7" s="64">
        <v>128</v>
      </c>
      <c r="I7" s="64">
        <v>1414</v>
      </c>
      <c r="J7" s="83">
        <v>0</v>
      </c>
      <c r="K7" s="64">
        <v>376</v>
      </c>
      <c r="L7" s="65">
        <f>SUM(B7:K7)</f>
        <v>25213</v>
      </c>
    </row>
    <row r="8" spans="1:12" ht="15" customHeight="1" x14ac:dyDescent="0.2">
      <c r="A8" s="76" t="s">
        <v>18</v>
      </c>
      <c r="B8" s="62">
        <v>108</v>
      </c>
      <c r="C8" s="81">
        <v>0</v>
      </c>
      <c r="D8" s="83">
        <v>0</v>
      </c>
      <c r="E8" s="62">
        <v>0</v>
      </c>
      <c r="F8" s="62">
        <v>29</v>
      </c>
      <c r="G8" s="83">
        <v>0</v>
      </c>
      <c r="H8" s="64"/>
      <c r="I8" s="64">
        <v>0</v>
      </c>
      <c r="J8" s="83">
        <v>0</v>
      </c>
      <c r="K8" s="64">
        <v>84</v>
      </c>
      <c r="L8" s="84">
        <f>SUM(B8:K8)</f>
        <v>221</v>
      </c>
    </row>
    <row r="9" spans="1:12" ht="15" customHeight="1" x14ac:dyDescent="0.2">
      <c r="A9" s="77" t="s">
        <v>19</v>
      </c>
      <c r="B9" s="66">
        <v>25366</v>
      </c>
      <c r="C9" s="81">
        <v>115</v>
      </c>
      <c r="D9" s="85">
        <v>0</v>
      </c>
      <c r="E9" s="66">
        <v>0</v>
      </c>
      <c r="F9" s="66">
        <v>13232</v>
      </c>
      <c r="G9" s="85">
        <v>0</v>
      </c>
      <c r="H9" s="67"/>
      <c r="I9" s="67">
        <v>444</v>
      </c>
      <c r="J9" s="85">
        <v>0</v>
      </c>
      <c r="K9" s="67">
        <v>4209</v>
      </c>
      <c r="L9" s="68">
        <f>SUM(B9:K9)</f>
        <v>43366</v>
      </c>
    </row>
    <row r="10" spans="1:12" s="5" customFormat="1" ht="15" customHeight="1" x14ac:dyDescent="0.2">
      <c r="A10" s="78" t="s">
        <v>20</v>
      </c>
      <c r="B10" s="69">
        <f>SUM(B6:B9)</f>
        <v>71979</v>
      </c>
      <c r="C10" s="69">
        <f>SUM(C6:C9)</f>
        <v>135238</v>
      </c>
      <c r="D10" s="86">
        <f t="shared" ref="D10:L10" si="0">SUM(D6:D9)</f>
        <v>1044</v>
      </c>
      <c r="E10" s="69">
        <f t="shared" si="0"/>
        <v>13258</v>
      </c>
      <c r="F10" s="69">
        <f>SUM(F6:F9)</f>
        <v>54720</v>
      </c>
      <c r="G10" s="86">
        <f t="shared" si="0"/>
        <v>1109</v>
      </c>
      <c r="H10" s="70">
        <f t="shared" si="0"/>
        <v>49048</v>
      </c>
      <c r="I10" s="70">
        <f t="shared" si="0"/>
        <v>11949</v>
      </c>
      <c r="J10" s="87">
        <f>SUM(J6:J9)</f>
        <v>3047</v>
      </c>
      <c r="K10" s="70">
        <f t="shared" si="0"/>
        <v>68358</v>
      </c>
      <c r="L10" s="71">
        <f t="shared" si="0"/>
        <v>409750</v>
      </c>
    </row>
    <row r="11" spans="1:12" ht="21.75" customHeight="1" x14ac:dyDescent="0.2">
      <c r="A11" s="75" t="s">
        <v>21</v>
      </c>
      <c r="B11" s="62"/>
      <c r="C11" s="62"/>
      <c r="D11" s="82"/>
      <c r="E11" s="62"/>
      <c r="F11" s="62"/>
      <c r="G11" s="82"/>
      <c r="H11" s="64"/>
      <c r="I11" s="64"/>
      <c r="J11" s="83"/>
      <c r="K11" s="64"/>
      <c r="L11" s="65"/>
    </row>
    <row r="12" spans="1:12" ht="15" customHeight="1" x14ac:dyDescent="0.2">
      <c r="A12" s="76" t="s">
        <v>16</v>
      </c>
      <c r="B12" s="62">
        <v>1874</v>
      </c>
      <c r="C12" s="81">
        <v>26373</v>
      </c>
      <c r="D12" s="82">
        <v>2</v>
      </c>
      <c r="E12" s="62">
        <v>6586</v>
      </c>
      <c r="F12" s="62">
        <f>2045+1804</f>
        <v>3849</v>
      </c>
      <c r="G12" s="82">
        <v>0</v>
      </c>
      <c r="H12" s="64">
        <v>3367</v>
      </c>
      <c r="I12" s="64">
        <v>2424</v>
      </c>
      <c r="J12" s="83">
        <v>0</v>
      </c>
      <c r="K12" s="64">
        <v>7526</v>
      </c>
      <c r="L12" s="65">
        <f>SUM(B12:K12)</f>
        <v>52001</v>
      </c>
    </row>
    <row r="13" spans="1:12" ht="15" customHeight="1" x14ac:dyDescent="0.2">
      <c r="A13" s="76" t="s">
        <v>17</v>
      </c>
      <c r="B13" s="62">
        <v>685</v>
      </c>
      <c r="C13" s="81">
        <v>2470</v>
      </c>
      <c r="D13" s="83">
        <v>0</v>
      </c>
      <c r="E13" s="62">
        <v>30</v>
      </c>
      <c r="F13" s="62">
        <f>637+121</f>
        <v>758</v>
      </c>
      <c r="G13" s="83">
        <v>0</v>
      </c>
      <c r="H13" s="64">
        <v>0</v>
      </c>
      <c r="I13" s="64">
        <v>114</v>
      </c>
      <c r="J13" s="83">
        <v>0</v>
      </c>
      <c r="K13" s="64">
        <v>0</v>
      </c>
      <c r="L13" s="65">
        <f>SUM(B13:K13)</f>
        <v>4057</v>
      </c>
    </row>
    <row r="14" spans="1:12" ht="15" customHeight="1" x14ac:dyDescent="0.2">
      <c r="A14" s="76" t="s">
        <v>18</v>
      </c>
      <c r="B14" s="62">
        <v>6</v>
      </c>
      <c r="C14" s="81">
        <v>0</v>
      </c>
      <c r="D14" s="83">
        <v>0</v>
      </c>
      <c r="E14" s="62">
        <v>0</v>
      </c>
      <c r="F14" s="62">
        <v>7</v>
      </c>
      <c r="G14" s="83">
        <v>0</v>
      </c>
      <c r="H14" s="64"/>
      <c r="I14" s="64">
        <v>0</v>
      </c>
      <c r="J14" s="83">
        <v>0</v>
      </c>
      <c r="K14" s="64">
        <v>0</v>
      </c>
      <c r="L14" s="65">
        <f>SUM(B14:K14)</f>
        <v>13</v>
      </c>
    </row>
    <row r="15" spans="1:12" ht="15" customHeight="1" x14ac:dyDescent="0.2">
      <c r="A15" s="77" t="s">
        <v>19</v>
      </c>
      <c r="B15" s="66">
        <v>2341</v>
      </c>
      <c r="C15" s="81">
        <v>14</v>
      </c>
      <c r="D15" s="85">
        <v>0</v>
      </c>
      <c r="E15" s="66">
        <v>0</v>
      </c>
      <c r="F15" s="66">
        <f>399+847</f>
        <v>1246</v>
      </c>
      <c r="G15" s="85">
        <v>0</v>
      </c>
      <c r="H15" s="67"/>
      <c r="I15" s="67">
        <v>95</v>
      </c>
      <c r="J15" s="85">
        <v>0</v>
      </c>
      <c r="K15" s="67">
        <v>268</v>
      </c>
      <c r="L15" s="68">
        <f>SUM(B15:K15)</f>
        <v>3964</v>
      </c>
    </row>
    <row r="16" spans="1:12" s="5" customFormat="1" ht="15" customHeight="1" x14ac:dyDescent="0.2">
      <c r="A16" s="79" t="s">
        <v>20</v>
      </c>
      <c r="B16" s="69">
        <f t="shared" ref="B16:K16" si="1">SUM(B12:B15)</f>
        <v>4906</v>
      </c>
      <c r="C16" s="69">
        <f t="shared" si="1"/>
        <v>28857</v>
      </c>
      <c r="D16" s="86">
        <f t="shared" si="1"/>
        <v>2</v>
      </c>
      <c r="E16" s="69">
        <f t="shared" si="1"/>
        <v>6616</v>
      </c>
      <c r="F16" s="69">
        <f t="shared" si="1"/>
        <v>5860</v>
      </c>
      <c r="G16" s="86">
        <f t="shared" si="1"/>
        <v>0</v>
      </c>
      <c r="H16" s="69">
        <f t="shared" si="1"/>
        <v>3367</v>
      </c>
      <c r="I16" s="69">
        <f t="shared" si="1"/>
        <v>2633</v>
      </c>
      <c r="J16" s="86">
        <f t="shared" si="1"/>
        <v>0</v>
      </c>
      <c r="K16" s="69">
        <f t="shared" si="1"/>
        <v>7794</v>
      </c>
      <c r="L16" s="71">
        <f>SUM(L12:L15)</f>
        <v>60035</v>
      </c>
    </row>
    <row r="17" spans="1:12" ht="23.25" customHeight="1" x14ac:dyDescent="0.2">
      <c r="A17" s="75" t="s">
        <v>22</v>
      </c>
      <c r="B17" s="62"/>
      <c r="C17" s="62"/>
      <c r="D17" s="82"/>
      <c r="E17" s="62"/>
      <c r="F17" s="62"/>
      <c r="G17" s="82"/>
      <c r="H17" s="64"/>
      <c r="I17" s="64"/>
      <c r="J17" s="83"/>
      <c r="K17" s="64"/>
      <c r="L17" s="65"/>
    </row>
    <row r="18" spans="1:12" ht="15" customHeight="1" x14ac:dyDescent="0.2">
      <c r="A18" s="76" t="s">
        <v>16</v>
      </c>
      <c r="B18" s="62">
        <v>2905</v>
      </c>
      <c r="C18" s="81">
        <v>18643</v>
      </c>
      <c r="D18" s="82">
        <v>117</v>
      </c>
      <c r="E18" s="62">
        <v>3329</v>
      </c>
      <c r="F18" s="62">
        <v>3106</v>
      </c>
      <c r="G18" s="82">
        <v>126</v>
      </c>
      <c r="H18" s="64">
        <v>4917</v>
      </c>
      <c r="I18" s="64">
        <v>358</v>
      </c>
      <c r="J18" s="83">
        <v>152</v>
      </c>
      <c r="K18" s="64">
        <v>6659</v>
      </c>
      <c r="L18" s="65">
        <f>SUM(B18:K18)</f>
        <v>40312</v>
      </c>
    </row>
    <row r="19" spans="1:12" ht="15" customHeight="1" x14ac:dyDescent="0.2">
      <c r="A19" s="76" t="s">
        <v>17</v>
      </c>
      <c r="B19" s="62">
        <v>238</v>
      </c>
      <c r="C19" s="81">
        <v>1014</v>
      </c>
      <c r="D19" s="83">
        <v>0</v>
      </c>
      <c r="E19" s="62">
        <v>0</v>
      </c>
      <c r="F19" s="62">
        <v>228</v>
      </c>
      <c r="G19" s="83">
        <v>0</v>
      </c>
      <c r="H19" s="64">
        <v>0</v>
      </c>
      <c r="I19" s="64">
        <v>27</v>
      </c>
      <c r="J19" s="83">
        <v>0</v>
      </c>
      <c r="K19" s="64">
        <v>8</v>
      </c>
      <c r="L19" s="65">
        <f>SUM(B19:K19)</f>
        <v>1515</v>
      </c>
    </row>
    <row r="20" spans="1:12" ht="15" customHeight="1" x14ac:dyDescent="0.2">
      <c r="A20" s="76" t="s">
        <v>18</v>
      </c>
      <c r="B20" s="62">
        <v>0</v>
      </c>
      <c r="C20" s="81">
        <v>0</v>
      </c>
      <c r="D20" s="83">
        <v>0</v>
      </c>
      <c r="E20" s="62">
        <v>0</v>
      </c>
      <c r="F20" s="62">
        <v>5</v>
      </c>
      <c r="G20" s="83">
        <v>0</v>
      </c>
      <c r="H20" s="64"/>
      <c r="I20" s="64">
        <v>0</v>
      </c>
      <c r="J20" s="83">
        <v>0</v>
      </c>
      <c r="K20" s="64">
        <v>1</v>
      </c>
      <c r="L20" s="65">
        <f>SUM(B20:K20)</f>
        <v>6</v>
      </c>
    </row>
    <row r="21" spans="1:12" ht="15" customHeight="1" x14ac:dyDescent="0.2">
      <c r="A21" s="77" t="s">
        <v>19</v>
      </c>
      <c r="B21" s="66">
        <v>1017</v>
      </c>
      <c r="C21" s="81">
        <v>4</v>
      </c>
      <c r="D21" s="85">
        <v>0</v>
      </c>
      <c r="E21" s="66">
        <v>0</v>
      </c>
      <c r="F21" s="66">
        <v>914</v>
      </c>
      <c r="G21" s="85">
        <v>0</v>
      </c>
      <c r="H21" s="67"/>
      <c r="I21" s="67">
        <v>27</v>
      </c>
      <c r="J21" s="85">
        <v>0</v>
      </c>
      <c r="K21" s="67">
        <v>116</v>
      </c>
      <c r="L21" s="68">
        <f>SUM(B21:K21)</f>
        <v>2078</v>
      </c>
    </row>
    <row r="22" spans="1:12" s="5" customFormat="1" ht="15" customHeight="1" x14ac:dyDescent="0.2">
      <c r="A22" s="79" t="s">
        <v>20</v>
      </c>
      <c r="B22" s="69">
        <f>SUM(B18:B21)</f>
        <v>4160</v>
      </c>
      <c r="C22" s="69">
        <f>SUM(C18:C21)</f>
        <v>19661</v>
      </c>
      <c r="D22" s="86">
        <f t="shared" ref="D22:L22" si="2">SUM(D18:D21)</f>
        <v>117</v>
      </c>
      <c r="E22" s="69">
        <f>SUM(E18:E21)</f>
        <v>3329</v>
      </c>
      <c r="F22" s="69">
        <f>SUM(F18:F21)</f>
        <v>4253</v>
      </c>
      <c r="G22" s="86">
        <f t="shared" si="2"/>
        <v>126</v>
      </c>
      <c r="H22" s="69">
        <f t="shared" si="2"/>
        <v>4917</v>
      </c>
      <c r="I22" s="69">
        <f t="shared" si="2"/>
        <v>412</v>
      </c>
      <c r="J22" s="86">
        <f>SUM(J18:J21)</f>
        <v>152</v>
      </c>
      <c r="K22" s="69">
        <f t="shared" si="2"/>
        <v>6784</v>
      </c>
      <c r="L22" s="71">
        <f t="shared" si="2"/>
        <v>43911</v>
      </c>
    </row>
    <row r="23" spans="1:12" ht="22.5" customHeight="1" x14ac:dyDescent="0.2">
      <c r="A23" s="75" t="s">
        <v>23</v>
      </c>
      <c r="B23" s="62"/>
      <c r="C23" s="62"/>
      <c r="D23" s="82"/>
      <c r="E23" s="62"/>
      <c r="F23" s="62"/>
      <c r="G23" s="82"/>
      <c r="H23" s="64"/>
      <c r="I23" s="64"/>
      <c r="J23" s="83"/>
      <c r="K23" s="64"/>
      <c r="L23" s="65"/>
    </row>
    <row r="24" spans="1:12" ht="15" customHeight="1" x14ac:dyDescent="0.2">
      <c r="A24" s="76" t="s">
        <v>16</v>
      </c>
      <c r="B24" s="62">
        <f t="shared" ref="B24:C27" si="3">B6+B12-B18</f>
        <v>34834</v>
      </c>
      <c r="C24" s="62">
        <f t="shared" si="3"/>
        <v>138560</v>
      </c>
      <c r="D24" s="82">
        <f>D6+D12-D18</f>
        <v>929</v>
      </c>
      <c r="E24" s="62">
        <f t="shared" ref="E24:K27" si="4">E6+E12-E18</f>
        <v>16248</v>
      </c>
      <c r="F24" s="62">
        <f t="shared" si="4"/>
        <v>34107</v>
      </c>
      <c r="G24" s="82">
        <f t="shared" si="4"/>
        <v>983</v>
      </c>
      <c r="H24" s="64">
        <f t="shared" si="4"/>
        <v>47370</v>
      </c>
      <c r="I24" s="64">
        <f t="shared" si="4"/>
        <v>12157</v>
      </c>
      <c r="J24" s="83">
        <f t="shared" si="4"/>
        <v>2895</v>
      </c>
      <c r="K24" s="64">
        <f t="shared" si="4"/>
        <v>64556</v>
      </c>
      <c r="L24" s="65">
        <f>SUM(B24:K24)</f>
        <v>352639</v>
      </c>
    </row>
    <row r="25" spans="1:12" ht="15" customHeight="1" x14ac:dyDescent="0.2">
      <c r="A25" s="76" t="s">
        <v>17</v>
      </c>
      <c r="B25" s="62">
        <f t="shared" si="3"/>
        <v>11087</v>
      </c>
      <c r="C25" s="62">
        <f t="shared" si="3"/>
        <v>5749</v>
      </c>
      <c r="D25" s="83">
        <v>0</v>
      </c>
      <c r="E25" s="62">
        <f t="shared" si="4"/>
        <v>297</v>
      </c>
      <c r="F25" s="62">
        <f t="shared" si="4"/>
        <v>8625</v>
      </c>
      <c r="G25" s="83">
        <v>0</v>
      </c>
      <c r="H25" s="64">
        <f>H7+H13-H19</f>
        <v>128</v>
      </c>
      <c r="I25" s="64">
        <f>I7+I13-I19</f>
        <v>1501</v>
      </c>
      <c r="J25" s="83">
        <f>J7+J13-J19</f>
        <v>0</v>
      </c>
      <c r="K25" s="64">
        <f>K7+K13-K19</f>
        <v>368</v>
      </c>
      <c r="L25" s="65">
        <f>SUM(B25:K25)</f>
        <v>27755</v>
      </c>
    </row>
    <row r="26" spans="1:12" ht="15" customHeight="1" x14ac:dyDescent="0.2">
      <c r="A26" s="76" t="s">
        <v>18</v>
      </c>
      <c r="B26" s="62">
        <f t="shared" si="3"/>
        <v>114</v>
      </c>
      <c r="C26" s="62">
        <f t="shared" si="3"/>
        <v>0</v>
      </c>
      <c r="D26" s="83">
        <v>0</v>
      </c>
      <c r="E26" s="62">
        <f t="shared" si="4"/>
        <v>0</v>
      </c>
      <c r="F26" s="62">
        <f t="shared" si="4"/>
        <v>31</v>
      </c>
      <c r="G26" s="83">
        <v>0</v>
      </c>
      <c r="H26" s="64"/>
      <c r="I26" s="64">
        <f t="shared" ref="I26:K28" si="5">I8+I14-I20</f>
        <v>0</v>
      </c>
      <c r="J26" s="83">
        <f t="shared" si="5"/>
        <v>0</v>
      </c>
      <c r="K26" s="64">
        <f t="shared" si="5"/>
        <v>83</v>
      </c>
      <c r="L26" s="65">
        <f>SUM(B26:K26)</f>
        <v>228</v>
      </c>
    </row>
    <row r="27" spans="1:12" ht="15" customHeight="1" x14ac:dyDescent="0.2">
      <c r="A27" s="77" t="s">
        <v>19</v>
      </c>
      <c r="B27" s="62">
        <f t="shared" si="3"/>
        <v>26690</v>
      </c>
      <c r="C27" s="66">
        <f t="shared" si="3"/>
        <v>125</v>
      </c>
      <c r="D27" s="85">
        <v>0</v>
      </c>
      <c r="E27" s="66">
        <f t="shared" si="4"/>
        <v>0</v>
      </c>
      <c r="F27" s="66">
        <f t="shared" si="4"/>
        <v>13564</v>
      </c>
      <c r="G27" s="85">
        <v>0</v>
      </c>
      <c r="H27" s="67"/>
      <c r="I27" s="67">
        <f t="shared" si="5"/>
        <v>512</v>
      </c>
      <c r="J27" s="85">
        <f t="shared" si="5"/>
        <v>0</v>
      </c>
      <c r="K27" s="67">
        <f t="shared" si="5"/>
        <v>4361</v>
      </c>
      <c r="L27" s="68">
        <f>SUM(B27:K27)</f>
        <v>45252</v>
      </c>
    </row>
    <row r="28" spans="1:12" s="5" customFormat="1" ht="15" customHeight="1" x14ac:dyDescent="0.2">
      <c r="A28" s="79" t="s">
        <v>20</v>
      </c>
      <c r="B28" s="69">
        <f>SUM(B24:B27)</f>
        <v>72725</v>
      </c>
      <c r="C28" s="69">
        <f t="shared" ref="C28:L28" si="6">SUM(C24:C27)</f>
        <v>144434</v>
      </c>
      <c r="D28" s="88">
        <f t="shared" si="6"/>
        <v>929</v>
      </c>
      <c r="E28" s="69">
        <f t="shared" si="6"/>
        <v>16545</v>
      </c>
      <c r="F28" s="69">
        <f t="shared" si="6"/>
        <v>56327</v>
      </c>
      <c r="G28" s="88">
        <f t="shared" si="6"/>
        <v>983</v>
      </c>
      <c r="H28" s="69">
        <f t="shared" si="6"/>
        <v>47498</v>
      </c>
      <c r="I28" s="69">
        <f t="shared" si="5"/>
        <v>14170</v>
      </c>
      <c r="J28" s="86">
        <f t="shared" si="5"/>
        <v>2895</v>
      </c>
      <c r="K28" s="69">
        <f t="shared" si="5"/>
        <v>69368</v>
      </c>
      <c r="L28" s="71">
        <f t="shared" si="6"/>
        <v>425874</v>
      </c>
    </row>
    <row r="30" spans="1:12" x14ac:dyDescent="0.2">
      <c r="A30" s="51" t="s">
        <v>68</v>
      </c>
    </row>
  </sheetData>
  <mergeCells count="2">
    <mergeCell ref="A1:L1"/>
    <mergeCell ref="A2:L2"/>
  </mergeCells>
  <pageMargins left="0" right="0" top="0.6" bottom="0.86" header="0.25" footer="0.25"/>
  <pageSetup scale="43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P30"/>
  <sheetViews>
    <sheetView showGridLines="0" workbookViewId="0">
      <pane ySplit="4" topLeftCell="A5" activePane="bottomLeft" state="frozen"/>
      <selection pane="bottomLeft" activeCell="D9" sqref="D9"/>
    </sheetView>
  </sheetViews>
  <sheetFormatPr defaultColWidth="9" defaultRowHeight="12.75" x14ac:dyDescent="0.2"/>
  <cols>
    <col min="1" max="1" width="42.140625" style="80" bestFit="1" customWidth="1"/>
    <col min="2" max="10" width="11.7109375" style="110" customWidth="1"/>
    <col min="11" max="11" width="3.42578125" style="110" hidden="1" customWidth="1"/>
    <col min="12" max="13" width="11.7109375" style="110" customWidth="1"/>
    <col min="14" max="14" width="5.42578125" style="110" hidden="1" customWidth="1"/>
    <col min="15" max="15" width="16" style="80" bestFit="1" customWidth="1"/>
    <col min="16" max="16" width="14" style="13" bestFit="1" customWidth="1"/>
    <col min="17" max="256" width="9" style="13"/>
    <col min="257" max="257" width="30" style="13" customWidth="1"/>
    <col min="258" max="266" width="11.7109375" style="13" customWidth="1"/>
    <col min="267" max="267" width="3.42578125" style="13" customWidth="1"/>
    <col min="268" max="269" width="11.7109375" style="13" customWidth="1"/>
    <col min="270" max="270" width="5.42578125" style="13" customWidth="1"/>
    <col min="271" max="271" width="16" style="13" bestFit="1" customWidth="1"/>
    <col min="272" max="272" width="14" style="13" bestFit="1" customWidth="1"/>
    <col min="273" max="512" width="9" style="13"/>
    <col min="513" max="513" width="30" style="13" customWidth="1"/>
    <col min="514" max="522" width="11.7109375" style="13" customWidth="1"/>
    <col min="523" max="523" width="3.42578125" style="13" customWidth="1"/>
    <col min="524" max="525" width="11.7109375" style="13" customWidth="1"/>
    <col min="526" max="526" width="5.42578125" style="13" customWidth="1"/>
    <col min="527" max="527" width="16" style="13" bestFit="1" customWidth="1"/>
    <col min="528" max="528" width="14" style="13" bestFit="1" customWidth="1"/>
    <col min="529" max="768" width="9" style="13"/>
    <col min="769" max="769" width="30" style="13" customWidth="1"/>
    <col min="770" max="778" width="11.7109375" style="13" customWidth="1"/>
    <col min="779" max="779" width="3.42578125" style="13" customWidth="1"/>
    <col min="780" max="781" width="11.7109375" style="13" customWidth="1"/>
    <col min="782" max="782" width="5.42578125" style="13" customWidth="1"/>
    <col min="783" max="783" width="16" style="13" bestFit="1" customWidth="1"/>
    <col min="784" max="784" width="14" style="13" bestFit="1" customWidth="1"/>
    <col min="785" max="1024" width="9" style="13"/>
    <col min="1025" max="1025" width="30" style="13" customWidth="1"/>
    <col min="1026" max="1034" width="11.7109375" style="13" customWidth="1"/>
    <col min="1035" max="1035" width="3.42578125" style="13" customWidth="1"/>
    <col min="1036" max="1037" width="11.7109375" style="13" customWidth="1"/>
    <col min="1038" max="1038" width="5.42578125" style="13" customWidth="1"/>
    <col min="1039" max="1039" width="16" style="13" bestFit="1" customWidth="1"/>
    <col min="1040" max="1040" width="14" style="13" bestFit="1" customWidth="1"/>
    <col min="1041" max="1280" width="9" style="13"/>
    <col min="1281" max="1281" width="30" style="13" customWidth="1"/>
    <col min="1282" max="1290" width="11.7109375" style="13" customWidth="1"/>
    <col min="1291" max="1291" width="3.42578125" style="13" customWidth="1"/>
    <col min="1292" max="1293" width="11.7109375" style="13" customWidth="1"/>
    <col min="1294" max="1294" width="5.42578125" style="13" customWidth="1"/>
    <col min="1295" max="1295" width="16" style="13" bestFit="1" customWidth="1"/>
    <col min="1296" max="1296" width="14" style="13" bestFit="1" customWidth="1"/>
    <col min="1297" max="1536" width="9" style="13"/>
    <col min="1537" max="1537" width="30" style="13" customWidth="1"/>
    <col min="1538" max="1546" width="11.7109375" style="13" customWidth="1"/>
    <col min="1547" max="1547" width="3.42578125" style="13" customWidth="1"/>
    <col min="1548" max="1549" width="11.7109375" style="13" customWidth="1"/>
    <col min="1550" max="1550" width="5.42578125" style="13" customWidth="1"/>
    <col min="1551" max="1551" width="16" style="13" bestFit="1" customWidth="1"/>
    <col min="1552" max="1552" width="14" style="13" bestFit="1" customWidth="1"/>
    <col min="1553" max="1792" width="9" style="13"/>
    <col min="1793" max="1793" width="30" style="13" customWidth="1"/>
    <col min="1794" max="1802" width="11.7109375" style="13" customWidth="1"/>
    <col min="1803" max="1803" width="3.42578125" style="13" customWidth="1"/>
    <col min="1804" max="1805" width="11.7109375" style="13" customWidth="1"/>
    <col min="1806" max="1806" width="5.42578125" style="13" customWidth="1"/>
    <col min="1807" max="1807" width="16" style="13" bestFit="1" customWidth="1"/>
    <col min="1808" max="1808" width="14" style="13" bestFit="1" customWidth="1"/>
    <col min="1809" max="2048" width="9" style="13"/>
    <col min="2049" max="2049" width="30" style="13" customWidth="1"/>
    <col min="2050" max="2058" width="11.7109375" style="13" customWidth="1"/>
    <col min="2059" max="2059" width="3.42578125" style="13" customWidth="1"/>
    <col min="2060" max="2061" width="11.7109375" style="13" customWidth="1"/>
    <col min="2062" max="2062" width="5.42578125" style="13" customWidth="1"/>
    <col min="2063" max="2063" width="16" style="13" bestFit="1" customWidth="1"/>
    <col min="2064" max="2064" width="14" style="13" bestFit="1" customWidth="1"/>
    <col min="2065" max="2304" width="9" style="13"/>
    <col min="2305" max="2305" width="30" style="13" customWidth="1"/>
    <col min="2306" max="2314" width="11.7109375" style="13" customWidth="1"/>
    <col min="2315" max="2315" width="3.42578125" style="13" customWidth="1"/>
    <col min="2316" max="2317" width="11.7109375" style="13" customWidth="1"/>
    <col min="2318" max="2318" width="5.42578125" style="13" customWidth="1"/>
    <col min="2319" max="2319" width="16" style="13" bestFit="1" customWidth="1"/>
    <col min="2320" max="2320" width="14" style="13" bestFit="1" customWidth="1"/>
    <col min="2321" max="2560" width="9" style="13"/>
    <col min="2561" max="2561" width="30" style="13" customWidth="1"/>
    <col min="2562" max="2570" width="11.7109375" style="13" customWidth="1"/>
    <col min="2571" max="2571" width="3.42578125" style="13" customWidth="1"/>
    <col min="2572" max="2573" width="11.7109375" style="13" customWidth="1"/>
    <col min="2574" max="2574" width="5.42578125" style="13" customWidth="1"/>
    <col min="2575" max="2575" width="16" style="13" bestFit="1" customWidth="1"/>
    <col min="2576" max="2576" width="14" style="13" bestFit="1" customWidth="1"/>
    <col min="2577" max="2816" width="9" style="13"/>
    <col min="2817" max="2817" width="30" style="13" customWidth="1"/>
    <col min="2818" max="2826" width="11.7109375" style="13" customWidth="1"/>
    <col min="2827" max="2827" width="3.42578125" style="13" customWidth="1"/>
    <col min="2828" max="2829" width="11.7109375" style="13" customWidth="1"/>
    <col min="2830" max="2830" width="5.42578125" style="13" customWidth="1"/>
    <col min="2831" max="2831" width="16" style="13" bestFit="1" customWidth="1"/>
    <col min="2832" max="2832" width="14" style="13" bestFit="1" customWidth="1"/>
    <col min="2833" max="3072" width="9" style="13"/>
    <col min="3073" max="3073" width="30" style="13" customWidth="1"/>
    <col min="3074" max="3082" width="11.7109375" style="13" customWidth="1"/>
    <col min="3083" max="3083" width="3.42578125" style="13" customWidth="1"/>
    <col min="3084" max="3085" width="11.7109375" style="13" customWidth="1"/>
    <col min="3086" max="3086" width="5.42578125" style="13" customWidth="1"/>
    <col min="3087" max="3087" width="16" style="13" bestFit="1" customWidth="1"/>
    <col min="3088" max="3088" width="14" style="13" bestFit="1" customWidth="1"/>
    <col min="3089" max="3328" width="9" style="13"/>
    <col min="3329" max="3329" width="30" style="13" customWidth="1"/>
    <col min="3330" max="3338" width="11.7109375" style="13" customWidth="1"/>
    <col min="3339" max="3339" width="3.42578125" style="13" customWidth="1"/>
    <col min="3340" max="3341" width="11.7109375" style="13" customWidth="1"/>
    <col min="3342" max="3342" width="5.42578125" style="13" customWidth="1"/>
    <col min="3343" max="3343" width="16" style="13" bestFit="1" customWidth="1"/>
    <col min="3344" max="3344" width="14" style="13" bestFit="1" customWidth="1"/>
    <col min="3345" max="3584" width="9" style="13"/>
    <col min="3585" max="3585" width="30" style="13" customWidth="1"/>
    <col min="3586" max="3594" width="11.7109375" style="13" customWidth="1"/>
    <col min="3595" max="3595" width="3.42578125" style="13" customWidth="1"/>
    <col min="3596" max="3597" width="11.7109375" style="13" customWidth="1"/>
    <col min="3598" max="3598" width="5.42578125" style="13" customWidth="1"/>
    <col min="3599" max="3599" width="16" style="13" bestFit="1" customWidth="1"/>
    <col min="3600" max="3600" width="14" style="13" bestFit="1" customWidth="1"/>
    <col min="3601" max="3840" width="9" style="13"/>
    <col min="3841" max="3841" width="30" style="13" customWidth="1"/>
    <col min="3842" max="3850" width="11.7109375" style="13" customWidth="1"/>
    <col min="3851" max="3851" width="3.42578125" style="13" customWidth="1"/>
    <col min="3852" max="3853" width="11.7109375" style="13" customWidth="1"/>
    <col min="3854" max="3854" width="5.42578125" style="13" customWidth="1"/>
    <col min="3855" max="3855" width="16" style="13" bestFit="1" customWidth="1"/>
    <col min="3856" max="3856" width="14" style="13" bestFit="1" customWidth="1"/>
    <col min="3857" max="4096" width="9" style="13"/>
    <col min="4097" max="4097" width="30" style="13" customWidth="1"/>
    <col min="4098" max="4106" width="11.7109375" style="13" customWidth="1"/>
    <col min="4107" max="4107" width="3.42578125" style="13" customWidth="1"/>
    <col min="4108" max="4109" width="11.7109375" style="13" customWidth="1"/>
    <col min="4110" max="4110" width="5.42578125" style="13" customWidth="1"/>
    <col min="4111" max="4111" width="16" style="13" bestFit="1" customWidth="1"/>
    <col min="4112" max="4112" width="14" style="13" bestFit="1" customWidth="1"/>
    <col min="4113" max="4352" width="9" style="13"/>
    <col min="4353" max="4353" width="30" style="13" customWidth="1"/>
    <col min="4354" max="4362" width="11.7109375" style="13" customWidth="1"/>
    <col min="4363" max="4363" width="3.42578125" style="13" customWidth="1"/>
    <col min="4364" max="4365" width="11.7109375" style="13" customWidth="1"/>
    <col min="4366" max="4366" width="5.42578125" style="13" customWidth="1"/>
    <col min="4367" max="4367" width="16" style="13" bestFit="1" customWidth="1"/>
    <col min="4368" max="4368" width="14" style="13" bestFit="1" customWidth="1"/>
    <col min="4369" max="4608" width="9" style="13"/>
    <col min="4609" max="4609" width="30" style="13" customWidth="1"/>
    <col min="4610" max="4618" width="11.7109375" style="13" customWidth="1"/>
    <col min="4619" max="4619" width="3.42578125" style="13" customWidth="1"/>
    <col min="4620" max="4621" width="11.7109375" style="13" customWidth="1"/>
    <col min="4622" max="4622" width="5.42578125" style="13" customWidth="1"/>
    <col min="4623" max="4623" width="16" style="13" bestFit="1" customWidth="1"/>
    <col min="4624" max="4624" width="14" style="13" bestFit="1" customWidth="1"/>
    <col min="4625" max="4864" width="9" style="13"/>
    <col min="4865" max="4865" width="30" style="13" customWidth="1"/>
    <col min="4866" max="4874" width="11.7109375" style="13" customWidth="1"/>
    <col min="4875" max="4875" width="3.42578125" style="13" customWidth="1"/>
    <col min="4876" max="4877" width="11.7109375" style="13" customWidth="1"/>
    <col min="4878" max="4878" width="5.42578125" style="13" customWidth="1"/>
    <col min="4879" max="4879" width="16" style="13" bestFit="1" customWidth="1"/>
    <col min="4880" max="4880" width="14" style="13" bestFit="1" customWidth="1"/>
    <col min="4881" max="5120" width="9" style="13"/>
    <col min="5121" max="5121" width="30" style="13" customWidth="1"/>
    <col min="5122" max="5130" width="11.7109375" style="13" customWidth="1"/>
    <col min="5131" max="5131" width="3.42578125" style="13" customWidth="1"/>
    <col min="5132" max="5133" width="11.7109375" style="13" customWidth="1"/>
    <col min="5134" max="5134" width="5.42578125" style="13" customWidth="1"/>
    <col min="5135" max="5135" width="16" style="13" bestFit="1" customWidth="1"/>
    <col min="5136" max="5136" width="14" style="13" bestFit="1" customWidth="1"/>
    <col min="5137" max="5376" width="9" style="13"/>
    <col min="5377" max="5377" width="30" style="13" customWidth="1"/>
    <col min="5378" max="5386" width="11.7109375" style="13" customWidth="1"/>
    <col min="5387" max="5387" width="3.42578125" style="13" customWidth="1"/>
    <col min="5388" max="5389" width="11.7109375" style="13" customWidth="1"/>
    <col min="5390" max="5390" width="5.42578125" style="13" customWidth="1"/>
    <col min="5391" max="5391" width="16" style="13" bestFit="1" customWidth="1"/>
    <col min="5392" max="5392" width="14" style="13" bestFit="1" customWidth="1"/>
    <col min="5393" max="5632" width="9" style="13"/>
    <col min="5633" max="5633" width="30" style="13" customWidth="1"/>
    <col min="5634" max="5642" width="11.7109375" style="13" customWidth="1"/>
    <col min="5643" max="5643" width="3.42578125" style="13" customWidth="1"/>
    <col min="5644" max="5645" width="11.7109375" style="13" customWidth="1"/>
    <col min="5646" max="5646" width="5.42578125" style="13" customWidth="1"/>
    <col min="5647" max="5647" width="16" style="13" bestFit="1" customWidth="1"/>
    <col min="5648" max="5648" width="14" style="13" bestFit="1" customWidth="1"/>
    <col min="5649" max="5888" width="9" style="13"/>
    <col min="5889" max="5889" width="30" style="13" customWidth="1"/>
    <col min="5890" max="5898" width="11.7109375" style="13" customWidth="1"/>
    <col min="5899" max="5899" width="3.42578125" style="13" customWidth="1"/>
    <col min="5900" max="5901" width="11.7109375" style="13" customWidth="1"/>
    <col min="5902" max="5902" width="5.42578125" style="13" customWidth="1"/>
    <col min="5903" max="5903" width="16" style="13" bestFit="1" customWidth="1"/>
    <col min="5904" max="5904" width="14" style="13" bestFit="1" customWidth="1"/>
    <col min="5905" max="6144" width="9" style="13"/>
    <col min="6145" max="6145" width="30" style="13" customWidth="1"/>
    <col min="6146" max="6154" width="11.7109375" style="13" customWidth="1"/>
    <col min="6155" max="6155" width="3.42578125" style="13" customWidth="1"/>
    <col min="6156" max="6157" width="11.7109375" style="13" customWidth="1"/>
    <col min="6158" max="6158" width="5.42578125" style="13" customWidth="1"/>
    <col min="6159" max="6159" width="16" style="13" bestFit="1" customWidth="1"/>
    <col min="6160" max="6160" width="14" style="13" bestFit="1" customWidth="1"/>
    <col min="6161" max="6400" width="9" style="13"/>
    <col min="6401" max="6401" width="30" style="13" customWidth="1"/>
    <col min="6402" max="6410" width="11.7109375" style="13" customWidth="1"/>
    <col min="6411" max="6411" width="3.42578125" style="13" customWidth="1"/>
    <col min="6412" max="6413" width="11.7109375" style="13" customWidth="1"/>
    <col min="6414" max="6414" width="5.42578125" style="13" customWidth="1"/>
    <col min="6415" max="6415" width="16" style="13" bestFit="1" customWidth="1"/>
    <col min="6416" max="6416" width="14" style="13" bestFit="1" customWidth="1"/>
    <col min="6417" max="6656" width="9" style="13"/>
    <col min="6657" max="6657" width="30" style="13" customWidth="1"/>
    <col min="6658" max="6666" width="11.7109375" style="13" customWidth="1"/>
    <col min="6667" max="6667" width="3.42578125" style="13" customWidth="1"/>
    <col min="6668" max="6669" width="11.7109375" style="13" customWidth="1"/>
    <col min="6670" max="6670" width="5.42578125" style="13" customWidth="1"/>
    <col min="6671" max="6671" width="16" style="13" bestFit="1" customWidth="1"/>
    <col min="6672" max="6672" width="14" style="13" bestFit="1" customWidth="1"/>
    <col min="6673" max="6912" width="9" style="13"/>
    <col min="6913" max="6913" width="30" style="13" customWidth="1"/>
    <col min="6914" max="6922" width="11.7109375" style="13" customWidth="1"/>
    <col min="6923" max="6923" width="3.42578125" style="13" customWidth="1"/>
    <col min="6924" max="6925" width="11.7109375" style="13" customWidth="1"/>
    <col min="6926" max="6926" width="5.42578125" style="13" customWidth="1"/>
    <col min="6927" max="6927" width="16" style="13" bestFit="1" customWidth="1"/>
    <col min="6928" max="6928" width="14" style="13" bestFit="1" customWidth="1"/>
    <col min="6929" max="7168" width="9" style="13"/>
    <col min="7169" max="7169" width="30" style="13" customWidth="1"/>
    <col min="7170" max="7178" width="11.7109375" style="13" customWidth="1"/>
    <col min="7179" max="7179" width="3.42578125" style="13" customWidth="1"/>
    <col min="7180" max="7181" width="11.7109375" style="13" customWidth="1"/>
    <col min="7182" max="7182" width="5.42578125" style="13" customWidth="1"/>
    <col min="7183" max="7183" width="16" style="13" bestFit="1" customWidth="1"/>
    <col min="7184" max="7184" width="14" style="13" bestFit="1" customWidth="1"/>
    <col min="7185" max="7424" width="9" style="13"/>
    <col min="7425" max="7425" width="30" style="13" customWidth="1"/>
    <col min="7426" max="7434" width="11.7109375" style="13" customWidth="1"/>
    <col min="7435" max="7435" width="3.42578125" style="13" customWidth="1"/>
    <col min="7436" max="7437" width="11.7109375" style="13" customWidth="1"/>
    <col min="7438" max="7438" width="5.42578125" style="13" customWidth="1"/>
    <col min="7439" max="7439" width="16" style="13" bestFit="1" customWidth="1"/>
    <col min="7440" max="7440" width="14" style="13" bestFit="1" customWidth="1"/>
    <col min="7441" max="7680" width="9" style="13"/>
    <col min="7681" max="7681" width="30" style="13" customWidth="1"/>
    <col min="7682" max="7690" width="11.7109375" style="13" customWidth="1"/>
    <col min="7691" max="7691" width="3.42578125" style="13" customWidth="1"/>
    <col min="7692" max="7693" width="11.7109375" style="13" customWidth="1"/>
    <col min="7694" max="7694" width="5.42578125" style="13" customWidth="1"/>
    <col min="7695" max="7695" width="16" style="13" bestFit="1" customWidth="1"/>
    <col min="7696" max="7696" width="14" style="13" bestFit="1" customWidth="1"/>
    <col min="7697" max="7936" width="9" style="13"/>
    <col min="7937" max="7937" width="30" style="13" customWidth="1"/>
    <col min="7938" max="7946" width="11.7109375" style="13" customWidth="1"/>
    <col min="7947" max="7947" width="3.42578125" style="13" customWidth="1"/>
    <col min="7948" max="7949" width="11.7109375" style="13" customWidth="1"/>
    <col min="7950" max="7950" width="5.42578125" style="13" customWidth="1"/>
    <col min="7951" max="7951" width="16" style="13" bestFit="1" customWidth="1"/>
    <col min="7952" max="7952" width="14" style="13" bestFit="1" customWidth="1"/>
    <col min="7953" max="8192" width="9" style="13"/>
    <col min="8193" max="8193" width="30" style="13" customWidth="1"/>
    <col min="8194" max="8202" width="11.7109375" style="13" customWidth="1"/>
    <col min="8203" max="8203" width="3.42578125" style="13" customWidth="1"/>
    <col min="8204" max="8205" width="11.7109375" style="13" customWidth="1"/>
    <col min="8206" max="8206" width="5.42578125" style="13" customWidth="1"/>
    <col min="8207" max="8207" width="16" style="13" bestFit="1" customWidth="1"/>
    <col min="8208" max="8208" width="14" style="13" bestFit="1" customWidth="1"/>
    <col min="8209" max="8448" width="9" style="13"/>
    <col min="8449" max="8449" width="30" style="13" customWidth="1"/>
    <col min="8450" max="8458" width="11.7109375" style="13" customWidth="1"/>
    <col min="8459" max="8459" width="3.42578125" style="13" customWidth="1"/>
    <col min="8460" max="8461" width="11.7109375" style="13" customWidth="1"/>
    <col min="8462" max="8462" width="5.42578125" style="13" customWidth="1"/>
    <col min="8463" max="8463" width="16" style="13" bestFit="1" customWidth="1"/>
    <col min="8464" max="8464" width="14" style="13" bestFit="1" customWidth="1"/>
    <col min="8465" max="8704" width="9" style="13"/>
    <col min="8705" max="8705" width="30" style="13" customWidth="1"/>
    <col min="8706" max="8714" width="11.7109375" style="13" customWidth="1"/>
    <col min="8715" max="8715" width="3.42578125" style="13" customWidth="1"/>
    <col min="8716" max="8717" width="11.7109375" style="13" customWidth="1"/>
    <col min="8718" max="8718" width="5.42578125" style="13" customWidth="1"/>
    <col min="8719" max="8719" width="16" style="13" bestFit="1" customWidth="1"/>
    <col min="8720" max="8720" width="14" style="13" bestFit="1" customWidth="1"/>
    <col min="8721" max="8960" width="9" style="13"/>
    <col min="8961" max="8961" width="30" style="13" customWidth="1"/>
    <col min="8962" max="8970" width="11.7109375" style="13" customWidth="1"/>
    <col min="8971" max="8971" width="3.42578125" style="13" customWidth="1"/>
    <col min="8972" max="8973" width="11.7109375" style="13" customWidth="1"/>
    <col min="8974" max="8974" width="5.42578125" style="13" customWidth="1"/>
    <col min="8975" max="8975" width="16" style="13" bestFit="1" customWidth="1"/>
    <col min="8976" max="8976" width="14" style="13" bestFit="1" customWidth="1"/>
    <col min="8977" max="9216" width="9" style="13"/>
    <col min="9217" max="9217" width="30" style="13" customWidth="1"/>
    <col min="9218" max="9226" width="11.7109375" style="13" customWidth="1"/>
    <col min="9227" max="9227" width="3.42578125" style="13" customWidth="1"/>
    <col min="9228" max="9229" width="11.7109375" style="13" customWidth="1"/>
    <col min="9230" max="9230" width="5.42578125" style="13" customWidth="1"/>
    <col min="9231" max="9231" width="16" style="13" bestFit="1" customWidth="1"/>
    <col min="9232" max="9232" width="14" style="13" bestFit="1" customWidth="1"/>
    <col min="9233" max="9472" width="9" style="13"/>
    <col min="9473" max="9473" width="30" style="13" customWidth="1"/>
    <col min="9474" max="9482" width="11.7109375" style="13" customWidth="1"/>
    <col min="9483" max="9483" width="3.42578125" style="13" customWidth="1"/>
    <col min="9484" max="9485" width="11.7109375" style="13" customWidth="1"/>
    <col min="9486" max="9486" width="5.42578125" style="13" customWidth="1"/>
    <col min="9487" max="9487" width="16" style="13" bestFit="1" customWidth="1"/>
    <col min="9488" max="9488" width="14" style="13" bestFit="1" customWidth="1"/>
    <col min="9489" max="9728" width="9" style="13"/>
    <col min="9729" max="9729" width="30" style="13" customWidth="1"/>
    <col min="9730" max="9738" width="11.7109375" style="13" customWidth="1"/>
    <col min="9739" max="9739" width="3.42578125" style="13" customWidth="1"/>
    <col min="9740" max="9741" width="11.7109375" style="13" customWidth="1"/>
    <col min="9742" max="9742" width="5.42578125" style="13" customWidth="1"/>
    <col min="9743" max="9743" width="16" style="13" bestFit="1" customWidth="1"/>
    <col min="9744" max="9744" width="14" style="13" bestFit="1" customWidth="1"/>
    <col min="9745" max="9984" width="9" style="13"/>
    <col min="9985" max="9985" width="30" style="13" customWidth="1"/>
    <col min="9986" max="9994" width="11.7109375" style="13" customWidth="1"/>
    <col min="9995" max="9995" width="3.42578125" style="13" customWidth="1"/>
    <col min="9996" max="9997" width="11.7109375" style="13" customWidth="1"/>
    <col min="9998" max="9998" width="5.42578125" style="13" customWidth="1"/>
    <col min="9999" max="9999" width="16" style="13" bestFit="1" customWidth="1"/>
    <col min="10000" max="10000" width="14" style="13" bestFit="1" customWidth="1"/>
    <col min="10001" max="10240" width="9" style="13"/>
    <col min="10241" max="10241" width="30" style="13" customWidth="1"/>
    <col min="10242" max="10250" width="11.7109375" style="13" customWidth="1"/>
    <col min="10251" max="10251" width="3.42578125" style="13" customWidth="1"/>
    <col min="10252" max="10253" width="11.7109375" style="13" customWidth="1"/>
    <col min="10254" max="10254" width="5.42578125" style="13" customWidth="1"/>
    <col min="10255" max="10255" width="16" style="13" bestFit="1" customWidth="1"/>
    <col min="10256" max="10256" width="14" style="13" bestFit="1" customWidth="1"/>
    <col min="10257" max="10496" width="9" style="13"/>
    <col min="10497" max="10497" width="30" style="13" customWidth="1"/>
    <col min="10498" max="10506" width="11.7109375" style="13" customWidth="1"/>
    <col min="10507" max="10507" width="3.42578125" style="13" customWidth="1"/>
    <col min="10508" max="10509" width="11.7109375" style="13" customWidth="1"/>
    <col min="10510" max="10510" width="5.42578125" style="13" customWidth="1"/>
    <col min="10511" max="10511" width="16" style="13" bestFit="1" customWidth="1"/>
    <col min="10512" max="10512" width="14" style="13" bestFit="1" customWidth="1"/>
    <col min="10513" max="10752" width="9" style="13"/>
    <col min="10753" max="10753" width="30" style="13" customWidth="1"/>
    <col min="10754" max="10762" width="11.7109375" style="13" customWidth="1"/>
    <col min="10763" max="10763" width="3.42578125" style="13" customWidth="1"/>
    <col min="10764" max="10765" width="11.7109375" style="13" customWidth="1"/>
    <col min="10766" max="10766" width="5.42578125" style="13" customWidth="1"/>
    <col min="10767" max="10767" width="16" style="13" bestFit="1" customWidth="1"/>
    <col min="10768" max="10768" width="14" style="13" bestFit="1" customWidth="1"/>
    <col min="10769" max="11008" width="9" style="13"/>
    <col min="11009" max="11009" width="30" style="13" customWidth="1"/>
    <col min="11010" max="11018" width="11.7109375" style="13" customWidth="1"/>
    <col min="11019" max="11019" width="3.42578125" style="13" customWidth="1"/>
    <col min="11020" max="11021" width="11.7109375" style="13" customWidth="1"/>
    <col min="11022" max="11022" width="5.42578125" style="13" customWidth="1"/>
    <col min="11023" max="11023" width="16" style="13" bestFit="1" customWidth="1"/>
    <col min="11024" max="11024" width="14" style="13" bestFit="1" customWidth="1"/>
    <col min="11025" max="11264" width="9" style="13"/>
    <col min="11265" max="11265" width="30" style="13" customWidth="1"/>
    <col min="11266" max="11274" width="11.7109375" style="13" customWidth="1"/>
    <col min="11275" max="11275" width="3.42578125" style="13" customWidth="1"/>
    <col min="11276" max="11277" width="11.7109375" style="13" customWidth="1"/>
    <col min="11278" max="11278" width="5.42578125" style="13" customWidth="1"/>
    <col min="11279" max="11279" width="16" style="13" bestFit="1" customWidth="1"/>
    <col min="11280" max="11280" width="14" style="13" bestFit="1" customWidth="1"/>
    <col min="11281" max="11520" width="9" style="13"/>
    <col min="11521" max="11521" width="30" style="13" customWidth="1"/>
    <col min="11522" max="11530" width="11.7109375" style="13" customWidth="1"/>
    <col min="11531" max="11531" width="3.42578125" style="13" customWidth="1"/>
    <col min="11532" max="11533" width="11.7109375" style="13" customWidth="1"/>
    <col min="11534" max="11534" width="5.42578125" style="13" customWidth="1"/>
    <col min="11535" max="11535" width="16" style="13" bestFit="1" customWidth="1"/>
    <col min="11536" max="11536" width="14" style="13" bestFit="1" customWidth="1"/>
    <col min="11537" max="11776" width="9" style="13"/>
    <col min="11777" max="11777" width="30" style="13" customWidth="1"/>
    <col min="11778" max="11786" width="11.7109375" style="13" customWidth="1"/>
    <col min="11787" max="11787" width="3.42578125" style="13" customWidth="1"/>
    <col min="11788" max="11789" width="11.7109375" style="13" customWidth="1"/>
    <col min="11790" max="11790" width="5.42578125" style="13" customWidth="1"/>
    <col min="11791" max="11791" width="16" style="13" bestFit="1" customWidth="1"/>
    <col min="11792" max="11792" width="14" style="13" bestFit="1" customWidth="1"/>
    <col min="11793" max="12032" width="9" style="13"/>
    <col min="12033" max="12033" width="30" style="13" customWidth="1"/>
    <col min="12034" max="12042" width="11.7109375" style="13" customWidth="1"/>
    <col min="12043" max="12043" width="3.42578125" style="13" customWidth="1"/>
    <col min="12044" max="12045" width="11.7109375" style="13" customWidth="1"/>
    <col min="12046" max="12046" width="5.42578125" style="13" customWidth="1"/>
    <col min="12047" max="12047" width="16" style="13" bestFit="1" customWidth="1"/>
    <col min="12048" max="12048" width="14" style="13" bestFit="1" customWidth="1"/>
    <col min="12049" max="12288" width="9" style="13"/>
    <col min="12289" max="12289" width="30" style="13" customWidth="1"/>
    <col min="12290" max="12298" width="11.7109375" style="13" customWidth="1"/>
    <col min="12299" max="12299" width="3.42578125" style="13" customWidth="1"/>
    <col min="12300" max="12301" width="11.7109375" style="13" customWidth="1"/>
    <col min="12302" max="12302" width="5.42578125" style="13" customWidth="1"/>
    <col min="12303" max="12303" width="16" style="13" bestFit="1" customWidth="1"/>
    <col min="12304" max="12304" width="14" style="13" bestFit="1" customWidth="1"/>
    <col min="12305" max="12544" width="9" style="13"/>
    <col min="12545" max="12545" width="30" style="13" customWidth="1"/>
    <col min="12546" max="12554" width="11.7109375" style="13" customWidth="1"/>
    <col min="12555" max="12555" width="3.42578125" style="13" customWidth="1"/>
    <col min="12556" max="12557" width="11.7109375" style="13" customWidth="1"/>
    <col min="12558" max="12558" width="5.42578125" style="13" customWidth="1"/>
    <col min="12559" max="12559" width="16" style="13" bestFit="1" customWidth="1"/>
    <col min="12560" max="12560" width="14" style="13" bestFit="1" customWidth="1"/>
    <col min="12561" max="12800" width="9" style="13"/>
    <col min="12801" max="12801" width="30" style="13" customWidth="1"/>
    <col min="12802" max="12810" width="11.7109375" style="13" customWidth="1"/>
    <col min="12811" max="12811" width="3.42578125" style="13" customWidth="1"/>
    <col min="12812" max="12813" width="11.7109375" style="13" customWidth="1"/>
    <col min="12814" max="12814" width="5.42578125" style="13" customWidth="1"/>
    <col min="12815" max="12815" width="16" style="13" bestFit="1" customWidth="1"/>
    <col min="12816" max="12816" width="14" style="13" bestFit="1" customWidth="1"/>
    <col min="12817" max="13056" width="9" style="13"/>
    <col min="13057" max="13057" width="30" style="13" customWidth="1"/>
    <col min="13058" max="13066" width="11.7109375" style="13" customWidth="1"/>
    <col min="13067" max="13067" width="3.42578125" style="13" customWidth="1"/>
    <col min="13068" max="13069" width="11.7109375" style="13" customWidth="1"/>
    <col min="13070" max="13070" width="5.42578125" style="13" customWidth="1"/>
    <col min="13071" max="13071" width="16" style="13" bestFit="1" customWidth="1"/>
    <col min="13072" max="13072" width="14" style="13" bestFit="1" customWidth="1"/>
    <col min="13073" max="13312" width="9" style="13"/>
    <col min="13313" max="13313" width="30" style="13" customWidth="1"/>
    <col min="13314" max="13322" width="11.7109375" style="13" customWidth="1"/>
    <col min="13323" max="13323" width="3.42578125" style="13" customWidth="1"/>
    <col min="13324" max="13325" width="11.7109375" style="13" customWidth="1"/>
    <col min="13326" max="13326" width="5.42578125" style="13" customWidth="1"/>
    <col min="13327" max="13327" width="16" style="13" bestFit="1" customWidth="1"/>
    <col min="13328" max="13328" width="14" style="13" bestFit="1" customWidth="1"/>
    <col min="13329" max="13568" width="9" style="13"/>
    <col min="13569" max="13569" width="30" style="13" customWidth="1"/>
    <col min="13570" max="13578" width="11.7109375" style="13" customWidth="1"/>
    <col min="13579" max="13579" width="3.42578125" style="13" customWidth="1"/>
    <col min="13580" max="13581" width="11.7109375" style="13" customWidth="1"/>
    <col min="13582" max="13582" width="5.42578125" style="13" customWidth="1"/>
    <col min="13583" max="13583" width="16" style="13" bestFit="1" customWidth="1"/>
    <col min="13584" max="13584" width="14" style="13" bestFit="1" customWidth="1"/>
    <col min="13585" max="13824" width="9" style="13"/>
    <col min="13825" max="13825" width="30" style="13" customWidth="1"/>
    <col min="13826" max="13834" width="11.7109375" style="13" customWidth="1"/>
    <col min="13835" max="13835" width="3.42578125" style="13" customWidth="1"/>
    <col min="13836" max="13837" width="11.7109375" style="13" customWidth="1"/>
    <col min="13838" max="13838" width="5.42578125" style="13" customWidth="1"/>
    <col min="13839" max="13839" width="16" style="13" bestFit="1" customWidth="1"/>
    <col min="13840" max="13840" width="14" style="13" bestFit="1" customWidth="1"/>
    <col min="13841" max="14080" width="9" style="13"/>
    <col min="14081" max="14081" width="30" style="13" customWidth="1"/>
    <col min="14082" max="14090" width="11.7109375" style="13" customWidth="1"/>
    <col min="14091" max="14091" width="3.42578125" style="13" customWidth="1"/>
    <col min="14092" max="14093" width="11.7109375" style="13" customWidth="1"/>
    <col min="14094" max="14094" width="5.42578125" style="13" customWidth="1"/>
    <col min="14095" max="14095" width="16" style="13" bestFit="1" customWidth="1"/>
    <col min="14096" max="14096" width="14" style="13" bestFit="1" customWidth="1"/>
    <col min="14097" max="14336" width="9" style="13"/>
    <col min="14337" max="14337" width="30" style="13" customWidth="1"/>
    <col min="14338" max="14346" width="11.7109375" style="13" customWidth="1"/>
    <col min="14347" max="14347" width="3.42578125" style="13" customWidth="1"/>
    <col min="14348" max="14349" width="11.7109375" style="13" customWidth="1"/>
    <col min="14350" max="14350" width="5.42578125" style="13" customWidth="1"/>
    <col min="14351" max="14351" width="16" style="13" bestFit="1" customWidth="1"/>
    <col min="14352" max="14352" width="14" style="13" bestFit="1" customWidth="1"/>
    <col min="14353" max="14592" width="9" style="13"/>
    <col min="14593" max="14593" width="30" style="13" customWidth="1"/>
    <col min="14594" max="14602" width="11.7109375" style="13" customWidth="1"/>
    <col min="14603" max="14603" width="3.42578125" style="13" customWidth="1"/>
    <col min="14604" max="14605" width="11.7109375" style="13" customWidth="1"/>
    <col min="14606" max="14606" width="5.42578125" style="13" customWidth="1"/>
    <col min="14607" max="14607" width="16" style="13" bestFit="1" customWidth="1"/>
    <col min="14608" max="14608" width="14" style="13" bestFit="1" customWidth="1"/>
    <col min="14609" max="14848" width="9" style="13"/>
    <col min="14849" max="14849" width="30" style="13" customWidth="1"/>
    <col min="14850" max="14858" width="11.7109375" style="13" customWidth="1"/>
    <col min="14859" max="14859" width="3.42578125" style="13" customWidth="1"/>
    <col min="14860" max="14861" width="11.7109375" style="13" customWidth="1"/>
    <col min="14862" max="14862" width="5.42578125" style="13" customWidth="1"/>
    <col min="14863" max="14863" width="16" style="13" bestFit="1" customWidth="1"/>
    <col min="14864" max="14864" width="14" style="13" bestFit="1" customWidth="1"/>
    <col min="14865" max="15104" width="9" style="13"/>
    <col min="15105" max="15105" width="30" style="13" customWidth="1"/>
    <col min="15106" max="15114" width="11.7109375" style="13" customWidth="1"/>
    <col min="15115" max="15115" width="3.42578125" style="13" customWidth="1"/>
    <col min="15116" max="15117" width="11.7109375" style="13" customWidth="1"/>
    <col min="15118" max="15118" width="5.42578125" style="13" customWidth="1"/>
    <col min="15119" max="15119" width="16" style="13" bestFit="1" customWidth="1"/>
    <col min="15120" max="15120" width="14" style="13" bestFit="1" customWidth="1"/>
    <col min="15121" max="15360" width="9" style="13"/>
    <col min="15361" max="15361" width="30" style="13" customWidth="1"/>
    <col min="15362" max="15370" width="11.7109375" style="13" customWidth="1"/>
    <col min="15371" max="15371" width="3.42578125" style="13" customWidth="1"/>
    <col min="15372" max="15373" width="11.7109375" style="13" customWidth="1"/>
    <col min="15374" max="15374" width="5.42578125" style="13" customWidth="1"/>
    <col min="15375" max="15375" width="16" style="13" bestFit="1" customWidth="1"/>
    <col min="15376" max="15376" width="14" style="13" bestFit="1" customWidth="1"/>
    <col min="15377" max="15616" width="9" style="13"/>
    <col min="15617" max="15617" width="30" style="13" customWidth="1"/>
    <col min="15618" max="15626" width="11.7109375" style="13" customWidth="1"/>
    <col min="15627" max="15627" width="3.42578125" style="13" customWidth="1"/>
    <col min="15628" max="15629" width="11.7109375" style="13" customWidth="1"/>
    <col min="15630" max="15630" width="5.42578125" style="13" customWidth="1"/>
    <col min="15631" max="15631" width="16" style="13" bestFit="1" customWidth="1"/>
    <col min="15632" max="15632" width="14" style="13" bestFit="1" customWidth="1"/>
    <col min="15633" max="15872" width="9" style="13"/>
    <col min="15873" max="15873" width="30" style="13" customWidth="1"/>
    <col min="15874" max="15882" width="11.7109375" style="13" customWidth="1"/>
    <col min="15883" max="15883" width="3.42578125" style="13" customWidth="1"/>
    <col min="15884" max="15885" width="11.7109375" style="13" customWidth="1"/>
    <col min="15886" max="15886" width="5.42578125" style="13" customWidth="1"/>
    <col min="15887" max="15887" width="16" style="13" bestFit="1" customWidth="1"/>
    <col min="15888" max="15888" width="14" style="13" bestFit="1" customWidth="1"/>
    <col min="15889" max="16128" width="9" style="13"/>
    <col min="16129" max="16129" width="30" style="13" customWidth="1"/>
    <col min="16130" max="16138" width="11.7109375" style="13" customWidth="1"/>
    <col min="16139" max="16139" width="3.42578125" style="13" customWidth="1"/>
    <col min="16140" max="16141" width="11.7109375" style="13" customWidth="1"/>
    <col min="16142" max="16142" width="5.42578125" style="13" customWidth="1"/>
    <col min="16143" max="16143" width="16" style="13" bestFit="1" customWidth="1"/>
    <col min="16144" max="16144" width="14" style="13" bestFit="1" customWidth="1"/>
    <col min="16145" max="16384" width="9" style="13"/>
  </cols>
  <sheetData>
    <row r="1" spans="1:16" s="112" customFormat="1" ht="20.100000000000001" customHeight="1" x14ac:dyDescent="0.25">
      <c r="A1" s="199" t="s">
        <v>0</v>
      </c>
      <c r="B1" s="199"/>
      <c r="C1" s="199"/>
      <c r="D1" s="199"/>
      <c r="E1" s="199"/>
      <c r="F1" s="199"/>
      <c r="G1" s="199"/>
      <c r="H1" s="199"/>
      <c r="I1" s="199"/>
      <c r="J1" s="199"/>
      <c r="K1" s="199"/>
      <c r="L1" s="199"/>
      <c r="M1" s="199"/>
      <c r="N1" s="199"/>
      <c r="O1" s="199"/>
    </row>
    <row r="2" spans="1:16" s="112" customFormat="1" ht="20.100000000000001" customHeight="1" x14ac:dyDescent="0.25">
      <c r="A2" s="199" t="s">
        <v>32</v>
      </c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199"/>
      <c r="O2" s="199"/>
    </row>
    <row r="3" spans="1:16" ht="12.75" customHeight="1" x14ac:dyDescent="0.2">
      <c r="A3" s="53"/>
      <c r="B3" s="54"/>
      <c r="C3" s="73"/>
      <c r="D3" s="73"/>
      <c r="E3" s="55"/>
      <c r="F3" s="73"/>
      <c r="G3" s="73"/>
      <c r="H3" s="55"/>
      <c r="I3" s="73"/>
      <c r="J3" s="73"/>
      <c r="K3" s="89"/>
      <c r="L3" s="55"/>
      <c r="M3" s="73"/>
      <c r="N3" s="89"/>
      <c r="O3" s="56"/>
    </row>
    <row r="4" spans="1:16" s="14" customFormat="1" ht="25.5" x14ac:dyDescent="0.2">
      <c r="A4" s="74"/>
      <c r="B4" s="57" t="s">
        <v>33</v>
      </c>
      <c r="C4" s="57" t="s">
        <v>27</v>
      </c>
      <c r="D4" s="57" t="s">
        <v>28</v>
      </c>
      <c r="E4" s="57" t="s">
        <v>34</v>
      </c>
      <c r="F4" s="57" t="s">
        <v>6</v>
      </c>
      <c r="G4" s="57" t="s">
        <v>29</v>
      </c>
      <c r="H4" s="57" t="s">
        <v>35</v>
      </c>
      <c r="I4" s="57" t="s">
        <v>9</v>
      </c>
      <c r="J4" s="57" t="s">
        <v>10</v>
      </c>
      <c r="K4" s="57"/>
      <c r="L4" s="57" t="s">
        <v>36</v>
      </c>
      <c r="M4" s="57" t="s">
        <v>12</v>
      </c>
      <c r="N4" s="90"/>
      <c r="O4" s="58" t="s">
        <v>14</v>
      </c>
    </row>
    <row r="5" spans="1:16" ht="26.25" customHeight="1" x14ac:dyDescent="0.2">
      <c r="A5" s="111" t="s">
        <v>15</v>
      </c>
      <c r="B5" s="91"/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  <c r="N5" s="92"/>
      <c r="O5" s="93"/>
    </row>
    <row r="6" spans="1:16" ht="18" customHeight="1" x14ac:dyDescent="0.2">
      <c r="A6" s="76" t="s">
        <v>16</v>
      </c>
      <c r="B6" s="94">
        <v>26533</v>
      </c>
      <c r="C6" s="94">
        <v>124858</v>
      </c>
      <c r="D6" s="94">
        <v>38336</v>
      </c>
      <c r="E6" s="94">
        <v>1178</v>
      </c>
      <c r="F6" s="94">
        <v>11016</v>
      </c>
      <c r="G6" s="94">
        <v>733</v>
      </c>
      <c r="H6" s="94">
        <v>1322</v>
      </c>
      <c r="I6" s="95">
        <v>51443</v>
      </c>
      <c r="J6" s="95">
        <v>10091</v>
      </c>
      <c r="K6" s="95"/>
      <c r="L6" s="95">
        <v>3420</v>
      </c>
      <c r="M6" s="95">
        <v>64629</v>
      </c>
      <c r="N6" s="94"/>
      <c r="O6" s="96">
        <f>SUM(B6:N6)</f>
        <v>333559</v>
      </c>
      <c r="P6" s="2"/>
    </row>
    <row r="7" spans="1:16" ht="18" customHeight="1" x14ac:dyDescent="0.2">
      <c r="A7" s="76" t="s">
        <v>17</v>
      </c>
      <c r="B7" s="94">
        <v>10379</v>
      </c>
      <c r="C7" s="94">
        <v>2584</v>
      </c>
      <c r="D7" s="94">
        <v>3386</v>
      </c>
      <c r="E7" s="95">
        <v>0</v>
      </c>
      <c r="F7" s="94">
        <v>248</v>
      </c>
      <c r="G7" s="94">
        <v>195</v>
      </c>
      <c r="H7" s="95">
        <v>0</v>
      </c>
      <c r="I7" s="95">
        <v>143</v>
      </c>
      <c r="J7" s="95">
        <v>1415</v>
      </c>
      <c r="K7" s="95"/>
      <c r="L7" s="95">
        <v>0</v>
      </c>
      <c r="M7" s="95">
        <v>383</v>
      </c>
      <c r="N7" s="94"/>
      <c r="O7" s="96">
        <f>SUM(B7:N7)</f>
        <v>18733</v>
      </c>
    </row>
    <row r="8" spans="1:16" ht="18" customHeight="1" x14ac:dyDescent="0.2">
      <c r="A8" s="76" t="s">
        <v>18</v>
      </c>
      <c r="B8" s="94">
        <v>2</v>
      </c>
      <c r="C8" s="94">
        <v>0</v>
      </c>
      <c r="D8" s="94">
        <v>5</v>
      </c>
      <c r="E8" s="95">
        <v>0</v>
      </c>
      <c r="F8" s="94">
        <v>0</v>
      </c>
      <c r="G8" s="94">
        <v>29</v>
      </c>
      <c r="H8" s="95">
        <v>0</v>
      </c>
      <c r="I8" s="95"/>
      <c r="J8" s="95">
        <v>0</v>
      </c>
      <c r="K8" s="95"/>
      <c r="L8" s="95">
        <v>0</v>
      </c>
      <c r="M8" s="95">
        <v>84</v>
      </c>
      <c r="N8" s="94"/>
      <c r="O8" s="97">
        <f>SUM(B8:N8)</f>
        <v>120</v>
      </c>
      <c r="P8" s="15"/>
    </row>
    <row r="9" spans="1:16" ht="18" customHeight="1" x14ac:dyDescent="0.2">
      <c r="A9" s="77" t="s">
        <v>19</v>
      </c>
      <c r="B9" s="98">
        <v>18390</v>
      </c>
      <c r="C9" s="98">
        <v>82</v>
      </c>
      <c r="D9" s="98">
        <v>3929</v>
      </c>
      <c r="E9" s="99">
        <v>0</v>
      </c>
      <c r="F9" s="98">
        <v>0</v>
      </c>
      <c r="G9" s="98">
        <v>11648</v>
      </c>
      <c r="H9" s="99">
        <v>0</v>
      </c>
      <c r="I9" s="99"/>
      <c r="J9" s="99">
        <v>444</v>
      </c>
      <c r="K9" s="99"/>
      <c r="L9" s="99">
        <v>0</v>
      </c>
      <c r="M9" s="99">
        <v>4122</v>
      </c>
      <c r="N9" s="98"/>
      <c r="O9" s="100">
        <f>SUM(B9:N9)</f>
        <v>38615</v>
      </c>
      <c r="P9" s="16"/>
    </row>
    <row r="10" spans="1:16" s="17" customFormat="1" ht="17.25" customHeight="1" x14ac:dyDescent="0.2">
      <c r="A10" s="78" t="s">
        <v>20</v>
      </c>
      <c r="B10" s="101">
        <f>SUM(B6:B9)</f>
        <v>55304</v>
      </c>
      <c r="C10" s="101">
        <f>SUM(C6:C9)</f>
        <v>127524</v>
      </c>
      <c r="D10" s="101">
        <f>SUM(D6:D9)</f>
        <v>45656</v>
      </c>
      <c r="E10" s="101">
        <f t="shared" ref="E10:O10" si="0">SUM(E6:E9)</f>
        <v>1178</v>
      </c>
      <c r="F10" s="101">
        <f t="shared" si="0"/>
        <v>11264</v>
      </c>
      <c r="G10" s="101">
        <f>SUM(G6:G9)</f>
        <v>12605</v>
      </c>
      <c r="H10" s="101">
        <f t="shared" si="0"/>
        <v>1322</v>
      </c>
      <c r="I10" s="102">
        <f t="shared" si="0"/>
        <v>51586</v>
      </c>
      <c r="J10" s="102">
        <f t="shared" si="0"/>
        <v>11950</v>
      </c>
      <c r="K10" s="102"/>
      <c r="L10" s="102">
        <f>SUM(L6:L9)</f>
        <v>3420</v>
      </c>
      <c r="M10" s="102">
        <f t="shared" si="0"/>
        <v>69218</v>
      </c>
      <c r="N10" s="101"/>
      <c r="O10" s="103">
        <f t="shared" si="0"/>
        <v>391027</v>
      </c>
    </row>
    <row r="11" spans="1:16" ht="21.75" customHeight="1" x14ac:dyDescent="0.2">
      <c r="A11" s="75" t="s">
        <v>21</v>
      </c>
      <c r="B11" s="94"/>
      <c r="C11" s="94"/>
      <c r="D11" s="94"/>
      <c r="E11" s="94"/>
      <c r="F11" s="94"/>
      <c r="G11" s="94"/>
      <c r="H11" s="94"/>
      <c r="I11" s="95"/>
      <c r="J11" s="95"/>
      <c r="K11" s="95"/>
      <c r="L11" s="95"/>
      <c r="M11" s="95"/>
      <c r="N11" s="94"/>
      <c r="O11" s="96"/>
    </row>
    <row r="12" spans="1:16" ht="18" customHeight="1" x14ac:dyDescent="0.2">
      <c r="A12" s="76" t="s">
        <v>16</v>
      </c>
      <c r="B12" s="94">
        <v>9595</v>
      </c>
      <c r="C12" s="94">
        <v>35889</v>
      </c>
      <c r="D12" s="94">
        <v>51748</v>
      </c>
      <c r="E12" s="94">
        <v>3</v>
      </c>
      <c r="F12" s="94">
        <v>3794</v>
      </c>
      <c r="G12" s="94">
        <f>31099+2122</f>
        <v>33221</v>
      </c>
      <c r="H12" s="94">
        <v>0</v>
      </c>
      <c r="I12" s="95">
        <v>3416</v>
      </c>
      <c r="J12" s="95">
        <v>2424</v>
      </c>
      <c r="K12" s="95"/>
      <c r="L12" s="95">
        <v>1452</v>
      </c>
      <c r="M12" s="95">
        <v>5389</v>
      </c>
      <c r="N12" s="94"/>
      <c r="O12" s="96">
        <f>SUM(B12:N12)</f>
        <v>146931</v>
      </c>
      <c r="P12" s="2"/>
    </row>
    <row r="13" spans="1:16" ht="18" customHeight="1" x14ac:dyDescent="0.2">
      <c r="A13" s="76" t="s">
        <v>17</v>
      </c>
      <c r="B13" s="94">
        <v>1051</v>
      </c>
      <c r="C13" s="94">
        <v>2559</v>
      </c>
      <c r="D13" s="94">
        <v>130</v>
      </c>
      <c r="E13" s="95">
        <v>0</v>
      </c>
      <c r="F13" s="94">
        <v>42</v>
      </c>
      <c r="G13" s="94">
        <f>7522+808</f>
        <v>8330</v>
      </c>
      <c r="H13" s="95">
        <v>0</v>
      </c>
      <c r="I13" s="95">
        <v>0</v>
      </c>
      <c r="J13" s="95">
        <v>114</v>
      </c>
      <c r="K13" s="95"/>
      <c r="L13" s="95">
        <v>0</v>
      </c>
      <c r="M13" s="95">
        <v>0</v>
      </c>
      <c r="N13" s="94"/>
      <c r="O13" s="96">
        <f>SUM(B13:N13)</f>
        <v>12226</v>
      </c>
    </row>
    <row r="14" spans="1:16" ht="18" customHeight="1" x14ac:dyDescent="0.2">
      <c r="A14" s="76" t="s">
        <v>18</v>
      </c>
      <c r="B14" s="94">
        <v>0</v>
      </c>
      <c r="C14" s="94">
        <v>0</v>
      </c>
      <c r="D14" s="94">
        <v>0</v>
      </c>
      <c r="E14" s="95">
        <v>0</v>
      </c>
      <c r="F14" s="94">
        <v>0</v>
      </c>
      <c r="G14" s="94">
        <v>0</v>
      </c>
      <c r="H14" s="95">
        <v>0</v>
      </c>
      <c r="I14" s="95"/>
      <c r="J14" s="95">
        <v>0</v>
      </c>
      <c r="K14" s="95"/>
      <c r="L14" s="95">
        <v>0</v>
      </c>
      <c r="M14" s="95">
        <v>0</v>
      </c>
      <c r="N14" s="94"/>
      <c r="O14" s="96">
        <f>SUM(B14:N14)</f>
        <v>0</v>
      </c>
      <c r="P14" s="15"/>
    </row>
    <row r="15" spans="1:16" ht="18" customHeight="1" x14ac:dyDescent="0.2">
      <c r="A15" s="77" t="s">
        <v>19</v>
      </c>
      <c r="B15" s="98">
        <v>2695</v>
      </c>
      <c r="C15" s="98">
        <v>42</v>
      </c>
      <c r="D15" s="98">
        <v>1560</v>
      </c>
      <c r="E15" s="99">
        <v>0</v>
      </c>
      <c r="F15" s="98">
        <v>0</v>
      </c>
      <c r="G15" s="98">
        <f>1319+550</f>
        <v>1869</v>
      </c>
      <c r="H15" s="99">
        <v>0</v>
      </c>
      <c r="I15" s="99"/>
      <c r="J15" s="99">
        <v>95</v>
      </c>
      <c r="K15" s="99"/>
      <c r="L15" s="99">
        <v>0</v>
      </c>
      <c r="M15" s="99">
        <v>167</v>
      </c>
      <c r="N15" s="98"/>
      <c r="O15" s="100">
        <f>SUM(B15:N15)</f>
        <v>6428</v>
      </c>
      <c r="P15" s="16"/>
    </row>
    <row r="16" spans="1:16" s="17" customFormat="1" ht="17.25" customHeight="1" x14ac:dyDescent="0.2">
      <c r="A16" s="79" t="s">
        <v>20</v>
      </c>
      <c r="B16" s="101">
        <f t="shared" ref="B16:M16" si="1">SUM(B12:B15)</f>
        <v>13341</v>
      </c>
      <c r="C16" s="101">
        <f t="shared" si="1"/>
        <v>38490</v>
      </c>
      <c r="D16" s="101">
        <f t="shared" si="1"/>
        <v>53438</v>
      </c>
      <c r="E16" s="101">
        <f t="shared" si="1"/>
        <v>3</v>
      </c>
      <c r="F16" s="101">
        <f t="shared" si="1"/>
        <v>3836</v>
      </c>
      <c r="G16" s="101">
        <f t="shared" si="1"/>
        <v>43420</v>
      </c>
      <c r="H16" s="101">
        <f t="shared" si="1"/>
        <v>0</v>
      </c>
      <c r="I16" s="101">
        <f t="shared" si="1"/>
        <v>3416</v>
      </c>
      <c r="J16" s="101">
        <f t="shared" si="1"/>
        <v>2633</v>
      </c>
      <c r="K16" s="101"/>
      <c r="L16" s="101">
        <f t="shared" si="1"/>
        <v>1452</v>
      </c>
      <c r="M16" s="101">
        <f t="shared" si="1"/>
        <v>5556</v>
      </c>
      <c r="N16" s="101"/>
      <c r="O16" s="103">
        <f>SUM(O12:O15)</f>
        <v>165585</v>
      </c>
    </row>
    <row r="17" spans="1:16" ht="23.25" customHeight="1" x14ac:dyDescent="0.2">
      <c r="A17" s="75" t="s">
        <v>22</v>
      </c>
      <c r="B17" s="94"/>
      <c r="C17" s="94"/>
      <c r="D17" s="94"/>
      <c r="E17" s="94"/>
      <c r="F17" s="94"/>
      <c r="G17" s="94"/>
      <c r="H17" s="94"/>
      <c r="I17" s="95"/>
      <c r="J17" s="95"/>
      <c r="K17" s="95"/>
      <c r="L17" s="95"/>
      <c r="M17" s="95"/>
      <c r="N17" s="94"/>
      <c r="O17" s="96"/>
    </row>
    <row r="18" spans="1:16" ht="18" customHeight="1" x14ac:dyDescent="0.2">
      <c r="A18" s="76" t="s">
        <v>16</v>
      </c>
      <c r="B18" s="94">
        <v>2733</v>
      </c>
      <c r="C18" s="94">
        <v>29062</v>
      </c>
      <c r="D18" s="94">
        <v>10708</v>
      </c>
      <c r="E18" s="94">
        <v>137</v>
      </c>
      <c r="F18" s="94">
        <v>1819</v>
      </c>
      <c r="G18" s="94">
        <v>590</v>
      </c>
      <c r="H18" s="94">
        <v>213</v>
      </c>
      <c r="I18" s="95">
        <v>2455</v>
      </c>
      <c r="J18" s="95">
        <v>358</v>
      </c>
      <c r="K18" s="95"/>
      <c r="L18" s="95">
        <v>1444</v>
      </c>
      <c r="M18" s="95">
        <v>6329</v>
      </c>
      <c r="N18" s="94"/>
      <c r="O18" s="96">
        <f>SUM(B18:N18)</f>
        <v>55848</v>
      </c>
      <c r="P18" s="2"/>
    </row>
    <row r="19" spans="1:16" ht="18" customHeight="1" x14ac:dyDescent="0.2">
      <c r="A19" s="76" t="s">
        <v>17</v>
      </c>
      <c r="B19" s="94">
        <v>894</v>
      </c>
      <c r="C19" s="94">
        <v>397</v>
      </c>
      <c r="D19" s="94">
        <v>95</v>
      </c>
      <c r="E19" s="95">
        <v>0</v>
      </c>
      <c r="F19" s="94">
        <v>23</v>
      </c>
      <c r="G19" s="94">
        <v>430</v>
      </c>
      <c r="H19" s="95">
        <v>0</v>
      </c>
      <c r="I19" s="95">
        <v>0</v>
      </c>
      <c r="J19" s="95">
        <v>27</v>
      </c>
      <c r="K19" s="95"/>
      <c r="L19" s="95">
        <v>0</v>
      </c>
      <c r="M19" s="95">
        <v>7</v>
      </c>
      <c r="N19" s="94"/>
      <c r="O19" s="96">
        <f>SUM(B19:N19)</f>
        <v>1873</v>
      </c>
    </row>
    <row r="20" spans="1:16" ht="18" customHeight="1" x14ac:dyDescent="0.2">
      <c r="A20" s="76" t="s">
        <v>18</v>
      </c>
      <c r="B20" s="94">
        <v>0</v>
      </c>
      <c r="C20" s="94">
        <v>0</v>
      </c>
      <c r="D20" s="94">
        <v>0</v>
      </c>
      <c r="E20" s="95">
        <v>0</v>
      </c>
      <c r="F20" s="94">
        <v>0</v>
      </c>
      <c r="G20" s="94">
        <v>0</v>
      </c>
      <c r="H20" s="95">
        <v>0</v>
      </c>
      <c r="I20" s="95"/>
      <c r="J20" s="95">
        <v>0</v>
      </c>
      <c r="K20" s="95"/>
      <c r="L20" s="95">
        <v>0</v>
      </c>
      <c r="M20" s="95">
        <v>0</v>
      </c>
      <c r="N20" s="94"/>
      <c r="O20" s="96">
        <f>SUM(B20:N20)</f>
        <v>0</v>
      </c>
      <c r="P20" s="15"/>
    </row>
    <row r="21" spans="1:16" ht="18" customHeight="1" x14ac:dyDescent="0.2">
      <c r="A21" s="77" t="s">
        <v>19</v>
      </c>
      <c r="B21" s="98">
        <v>818</v>
      </c>
      <c r="C21" s="98">
        <v>9</v>
      </c>
      <c r="D21" s="98">
        <v>444</v>
      </c>
      <c r="E21" s="99">
        <v>0</v>
      </c>
      <c r="F21" s="98">
        <v>0</v>
      </c>
      <c r="G21" s="98">
        <v>285</v>
      </c>
      <c r="H21" s="99">
        <v>0</v>
      </c>
      <c r="I21" s="99"/>
      <c r="J21" s="99">
        <v>27</v>
      </c>
      <c r="K21" s="99"/>
      <c r="L21" s="99">
        <v>0</v>
      </c>
      <c r="M21" s="99">
        <v>80</v>
      </c>
      <c r="N21" s="98"/>
      <c r="O21" s="100">
        <f>SUM(B21:N21)</f>
        <v>1663</v>
      </c>
      <c r="P21" s="16"/>
    </row>
    <row r="22" spans="1:16" s="17" customFormat="1" ht="17.25" customHeight="1" x14ac:dyDescent="0.2">
      <c r="A22" s="79" t="s">
        <v>20</v>
      </c>
      <c r="B22" s="101">
        <f>SUM(B18:B21)</f>
        <v>4445</v>
      </c>
      <c r="C22" s="101">
        <f>SUM(C18:C21)</f>
        <v>29468</v>
      </c>
      <c r="D22" s="101">
        <f>SUM(D18:D21)</f>
        <v>11247</v>
      </c>
      <c r="E22" s="101">
        <f t="shared" ref="E22:O22" si="2">SUM(E18:E21)</f>
        <v>137</v>
      </c>
      <c r="F22" s="101">
        <f>SUM(F18:F21)</f>
        <v>1842</v>
      </c>
      <c r="G22" s="101">
        <f>SUM(G18:G21)</f>
        <v>1305</v>
      </c>
      <c r="H22" s="101">
        <f t="shared" si="2"/>
        <v>213</v>
      </c>
      <c r="I22" s="101">
        <f t="shared" si="2"/>
        <v>2455</v>
      </c>
      <c r="J22" s="101">
        <f t="shared" si="2"/>
        <v>412</v>
      </c>
      <c r="K22" s="101"/>
      <c r="L22" s="101">
        <f>SUM(L18:L21)</f>
        <v>1444</v>
      </c>
      <c r="M22" s="101">
        <f t="shared" si="2"/>
        <v>6416</v>
      </c>
      <c r="N22" s="101"/>
      <c r="O22" s="103">
        <f t="shared" si="2"/>
        <v>59384</v>
      </c>
    </row>
    <row r="23" spans="1:16" ht="22.5" customHeight="1" x14ac:dyDescent="0.2">
      <c r="A23" s="75" t="s">
        <v>23</v>
      </c>
      <c r="B23" s="94"/>
      <c r="C23" s="94"/>
      <c r="D23" s="94"/>
      <c r="E23" s="94"/>
      <c r="F23" s="94"/>
      <c r="G23" s="94"/>
      <c r="H23" s="94"/>
      <c r="I23" s="95"/>
      <c r="J23" s="95"/>
      <c r="K23" s="95"/>
      <c r="L23" s="95"/>
      <c r="M23" s="95"/>
      <c r="N23" s="94"/>
      <c r="O23" s="96"/>
    </row>
    <row r="24" spans="1:16" ht="18" customHeight="1" x14ac:dyDescent="0.2">
      <c r="A24" s="76" t="s">
        <v>16</v>
      </c>
      <c r="B24" s="94">
        <f t="shared" ref="B24:M27" si="3">B6+B12-B18</f>
        <v>33395</v>
      </c>
      <c r="C24" s="94">
        <f t="shared" si="3"/>
        <v>131685</v>
      </c>
      <c r="D24" s="94">
        <f t="shared" si="3"/>
        <v>79376</v>
      </c>
      <c r="E24" s="94">
        <f t="shared" si="3"/>
        <v>1044</v>
      </c>
      <c r="F24" s="94">
        <f t="shared" si="3"/>
        <v>12991</v>
      </c>
      <c r="G24" s="94">
        <f t="shared" si="3"/>
        <v>33364</v>
      </c>
      <c r="H24" s="94">
        <f t="shared" si="3"/>
        <v>1109</v>
      </c>
      <c r="I24" s="95">
        <f t="shared" si="3"/>
        <v>52404</v>
      </c>
      <c r="J24" s="95">
        <f t="shared" si="3"/>
        <v>12157</v>
      </c>
      <c r="K24" s="95"/>
      <c r="L24" s="95">
        <f t="shared" si="3"/>
        <v>3428</v>
      </c>
      <c r="M24" s="95">
        <f t="shared" si="3"/>
        <v>63689</v>
      </c>
      <c r="N24" s="94"/>
      <c r="O24" s="96">
        <f>SUM(B24:N24)</f>
        <v>424642</v>
      </c>
      <c r="P24" s="2"/>
    </row>
    <row r="25" spans="1:16" ht="18" customHeight="1" x14ac:dyDescent="0.2">
      <c r="A25" s="76" t="s">
        <v>17</v>
      </c>
      <c r="B25" s="94">
        <f>B7+B13-B19</f>
        <v>10536</v>
      </c>
      <c r="C25" s="94">
        <f t="shared" si="3"/>
        <v>4746</v>
      </c>
      <c r="D25" s="94">
        <f t="shared" si="3"/>
        <v>3421</v>
      </c>
      <c r="E25" s="95">
        <v>0</v>
      </c>
      <c r="F25" s="94">
        <f t="shared" si="3"/>
        <v>267</v>
      </c>
      <c r="G25" s="94">
        <f t="shared" si="3"/>
        <v>8095</v>
      </c>
      <c r="H25" s="95">
        <v>0</v>
      </c>
      <c r="I25" s="95">
        <f>I7+I13-I19</f>
        <v>143</v>
      </c>
      <c r="J25" s="95">
        <f>J7+J13-J19</f>
        <v>1502</v>
      </c>
      <c r="K25" s="95"/>
      <c r="L25" s="95">
        <f>L7+L13-L19</f>
        <v>0</v>
      </c>
      <c r="M25" s="95">
        <f>M7+M13-M19</f>
        <v>376</v>
      </c>
      <c r="N25" s="94"/>
      <c r="O25" s="96">
        <f>SUM(B25:N25)</f>
        <v>29086</v>
      </c>
    </row>
    <row r="26" spans="1:16" ht="18" customHeight="1" x14ac:dyDescent="0.2">
      <c r="A26" s="76" t="s">
        <v>18</v>
      </c>
      <c r="B26" s="94">
        <f>B8+B14-B20</f>
        <v>2</v>
      </c>
      <c r="C26" s="94">
        <f t="shared" si="3"/>
        <v>0</v>
      </c>
      <c r="D26" s="94">
        <f t="shared" si="3"/>
        <v>5</v>
      </c>
      <c r="E26" s="95">
        <v>0</v>
      </c>
      <c r="F26" s="94">
        <f t="shared" si="3"/>
        <v>0</v>
      </c>
      <c r="G26" s="94">
        <f t="shared" si="3"/>
        <v>29</v>
      </c>
      <c r="H26" s="95">
        <v>0</v>
      </c>
      <c r="I26" s="95"/>
      <c r="J26" s="95">
        <f t="shared" ref="J26:M28" si="4">J8+J14-J20</f>
        <v>0</v>
      </c>
      <c r="K26" s="95"/>
      <c r="L26" s="95">
        <f t="shared" si="4"/>
        <v>0</v>
      </c>
      <c r="M26" s="95">
        <f t="shared" si="4"/>
        <v>84</v>
      </c>
      <c r="N26" s="94"/>
      <c r="O26" s="96">
        <f>SUM(B26:N26)</f>
        <v>120</v>
      </c>
      <c r="P26" s="15"/>
    </row>
    <row r="27" spans="1:16" ht="18" customHeight="1" x14ac:dyDescent="0.2">
      <c r="A27" s="77" t="s">
        <v>19</v>
      </c>
      <c r="B27" s="94">
        <f>B9+B15-B21</f>
        <v>20267</v>
      </c>
      <c r="C27" s="98">
        <f t="shared" si="3"/>
        <v>115</v>
      </c>
      <c r="D27" s="98">
        <f t="shared" si="3"/>
        <v>5045</v>
      </c>
      <c r="E27" s="99">
        <v>0</v>
      </c>
      <c r="F27" s="98">
        <f t="shared" si="3"/>
        <v>0</v>
      </c>
      <c r="G27" s="98">
        <f t="shared" si="3"/>
        <v>13232</v>
      </c>
      <c r="H27" s="99">
        <v>0</v>
      </c>
      <c r="I27" s="99"/>
      <c r="J27" s="99">
        <f t="shared" si="4"/>
        <v>512</v>
      </c>
      <c r="K27" s="99"/>
      <c r="L27" s="99">
        <f t="shared" si="4"/>
        <v>0</v>
      </c>
      <c r="M27" s="99">
        <f t="shared" si="4"/>
        <v>4209</v>
      </c>
      <c r="N27" s="98"/>
      <c r="O27" s="100">
        <f>SUM(B27:N27)</f>
        <v>43380</v>
      </c>
      <c r="P27" s="16"/>
    </row>
    <row r="28" spans="1:16" s="17" customFormat="1" ht="17.25" customHeight="1" x14ac:dyDescent="0.2">
      <c r="A28" s="79" t="s">
        <v>20</v>
      </c>
      <c r="B28" s="101">
        <f>SUM(B24:B27)</f>
        <v>64200</v>
      </c>
      <c r="C28" s="101">
        <f t="shared" ref="C28:O28" si="5">SUM(C24:C27)</f>
        <v>136546</v>
      </c>
      <c r="D28" s="101">
        <f t="shared" si="5"/>
        <v>87847</v>
      </c>
      <c r="E28" s="104">
        <f t="shared" si="5"/>
        <v>1044</v>
      </c>
      <c r="F28" s="101">
        <f t="shared" si="5"/>
        <v>13258</v>
      </c>
      <c r="G28" s="101">
        <f t="shared" si="5"/>
        <v>54720</v>
      </c>
      <c r="H28" s="104">
        <f t="shared" si="5"/>
        <v>1109</v>
      </c>
      <c r="I28" s="101">
        <f t="shared" si="5"/>
        <v>52547</v>
      </c>
      <c r="J28" s="101">
        <f t="shared" si="4"/>
        <v>14171</v>
      </c>
      <c r="K28" s="101"/>
      <c r="L28" s="101">
        <f t="shared" si="4"/>
        <v>3428</v>
      </c>
      <c r="M28" s="101">
        <f t="shared" si="4"/>
        <v>68358</v>
      </c>
      <c r="N28" s="101"/>
      <c r="O28" s="103">
        <f t="shared" si="5"/>
        <v>497228</v>
      </c>
    </row>
    <row r="29" spans="1:16" ht="18" customHeight="1" x14ac:dyDescent="0.2">
      <c r="A29" s="105"/>
      <c r="B29" s="54"/>
      <c r="C29" s="89"/>
      <c r="D29" s="89"/>
      <c r="E29" s="106"/>
      <c r="F29" s="89"/>
      <c r="G29" s="107"/>
      <c r="H29" s="106"/>
      <c r="I29" s="89"/>
      <c r="J29" s="89"/>
      <c r="K29" s="89"/>
      <c r="L29" s="106"/>
      <c r="M29" s="89"/>
      <c r="N29" s="108"/>
      <c r="O29" s="109"/>
    </row>
    <row r="30" spans="1:16" x14ac:dyDescent="0.2">
      <c r="A30" s="51" t="s">
        <v>68</v>
      </c>
      <c r="K30" s="89"/>
      <c r="L30" s="89"/>
      <c r="O30" s="110"/>
    </row>
  </sheetData>
  <mergeCells count="2">
    <mergeCell ref="A1:O1"/>
    <mergeCell ref="A2:O2"/>
  </mergeCells>
  <pageMargins left="0" right="0" top="0.6" bottom="0.86" header="0.25" footer="0.25"/>
  <pageSetup scale="75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P34"/>
  <sheetViews>
    <sheetView showGridLines="0" zoomScale="85" zoomScaleNormal="85" workbookViewId="0">
      <pane ySplit="4" topLeftCell="A5" activePane="bottomLeft" state="frozen"/>
      <selection pane="bottomLeft" activeCell="B20" sqref="B20"/>
    </sheetView>
  </sheetViews>
  <sheetFormatPr defaultColWidth="9" defaultRowHeight="12.75" x14ac:dyDescent="0.2"/>
  <cols>
    <col min="1" max="1" width="43.5703125" style="21" bestFit="1" customWidth="1"/>
    <col min="2" max="2" width="11.85546875" style="20" bestFit="1" customWidth="1"/>
    <col min="3" max="7" width="11.85546875" style="20" customWidth="1"/>
    <col min="8" max="8" width="11.85546875" style="20" bestFit="1" customWidth="1"/>
    <col min="9" max="9" width="10.5703125" style="20" customWidth="1"/>
    <col min="10" max="10" width="9.5703125" style="20" customWidth="1"/>
    <col min="11" max="13" width="11.140625" style="20" customWidth="1"/>
    <col min="14" max="14" width="8.140625" style="20" customWidth="1"/>
    <col min="15" max="15" width="16" style="21" bestFit="1" customWidth="1"/>
    <col min="16" max="16" width="14" style="7" bestFit="1" customWidth="1"/>
    <col min="17" max="16384" width="9" style="7"/>
  </cols>
  <sheetData>
    <row r="1" spans="1:16" s="47" customFormat="1" ht="20.100000000000001" customHeight="1" x14ac:dyDescent="0.25">
      <c r="A1" s="199" t="s">
        <v>0</v>
      </c>
      <c r="B1" s="199"/>
      <c r="C1" s="199"/>
      <c r="D1" s="199"/>
      <c r="E1" s="199"/>
      <c r="F1" s="199"/>
      <c r="G1" s="199"/>
      <c r="H1" s="199"/>
      <c r="I1" s="199"/>
      <c r="J1" s="199"/>
      <c r="K1" s="199"/>
      <c r="L1" s="199"/>
      <c r="M1" s="199"/>
      <c r="N1" s="199"/>
      <c r="O1" s="199"/>
    </row>
    <row r="2" spans="1:16" s="47" customFormat="1" ht="20.100000000000001" customHeight="1" x14ac:dyDescent="0.25">
      <c r="A2" s="199" t="s">
        <v>25</v>
      </c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199"/>
      <c r="O2" s="199"/>
    </row>
    <row r="3" spans="1:16" ht="17.25" customHeight="1" x14ac:dyDescent="0.2">
      <c r="A3" s="113"/>
      <c r="B3" s="114"/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115"/>
    </row>
    <row r="4" spans="1:16" s="8" customFormat="1" ht="25.5" x14ac:dyDescent="0.2">
      <c r="A4" s="116"/>
      <c r="B4" s="116" t="s">
        <v>26</v>
      </c>
      <c r="C4" s="116" t="s">
        <v>27</v>
      </c>
      <c r="D4" s="116" t="s">
        <v>28</v>
      </c>
      <c r="E4" s="116" t="s">
        <v>5</v>
      </c>
      <c r="F4" s="116" t="s">
        <v>6</v>
      </c>
      <c r="G4" s="116" t="s">
        <v>29</v>
      </c>
      <c r="H4" s="116" t="s">
        <v>7</v>
      </c>
      <c r="I4" s="116" t="s">
        <v>9</v>
      </c>
      <c r="J4" s="116" t="s">
        <v>10</v>
      </c>
      <c r="K4" s="116" t="s">
        <v>30</v>
      </c>
      <c r="L4" s="116" t="s">
        <v>31</v>
      </c>
      <c r="M4" s="116" t="s">
        <v>12</v>
      </c>
      <c r="N4" s="116" t="s">
        <v>13</v>
      </c>
      <c r="O4" s="117" t="s">
        <v>14</v>
      </c>
    </row>
    <row r="5" spans="1:16" ht="30" customHeight="1" x14ac:dyDescent="0.2">
      <c r="A5" s="137" t="s">
        <v>15</v>
      </c>
      <c r="B5" s="118"/>
      <c r="C5" s="118"/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9"/>
      <c r="O5" s="120"/>
    </row>
    <row r="6" spans="1:16" ht="17.25" customHeight="1" x14ac:dyDescent="0.2">
      <c r="A6" s="138" t="s">
        <v>16</v>
      </c>
      <c r="B6" s="121">
        <v>27667</v>
      </c>
      <c r="C6" s="121">
        <v>117617</v>
      </c>
      <c r="D6" s="121">
        <v>36598</v>
      </c>
      <c r="E6" s="121">
        <v>1360</v>
      </c>
      <c r="F6" s="121">
        <v>10722</v>
      </c>
      <c r="G6" s="121">
        <v>668</v>
      </c>
      <c r="H6" s="121">
        <v>1541</v>
      </c>
      <c r="I6" s="122">
        <v>51228</v>
      </c>
      <c r="J6" s="122">
        <v>6777</v>
      </c>
      <c r="K6" s="122">
        <v>29451</v>
      </c>
      <c r="L6" s="122">
        <v>3420</v>
      </c>
      <c r="M6" s="122">
        <v>63979</v>
      </c>
      <c r="N6" s="121">
        <v>9947</v>
      </c>
      <c r="O6" s="123">
        <f>SUM(B6:N6)</f>
        <v>360975</v>
      </c>
      <c r="P6" s="9"/>
    </row>
    <row r="7" spans="1:16" ht="17.25" customHeight="1" x14ac:dyDescent="0.2">
      <c r="A7" s="138" t="s">
        <v>17</v>
      </c>
      <c r="B7" s="124">
        <v>9890</v>
      </c>
      <c r="C7" s="124">
        <v>2357</v>
      </c>
      <c r="D7" s="124">
        <v>3915</v>
      </c>
      <c r="E7" s="124"/>
      <c r="F7" s="124">
        <v>204</v>
      </c>
      <c r="G7" s="124">
        <v>185</v>
      </c>
      <c r="H7" s="124"/>
      <c r="I7" s="125">
        <v>153</v>
      </c>
      <c r="J7" s="125">
        <v>1131</v>
      </c>
      <c r="K7" s="125">
        <v>6922</v>
      </c>
      <c r="L7" s="125">
        <v>0</v>
      </c>
      <c r="M7" s="125">
        <v>389</v>
      </c>
      <c r="N7" s="124">
        <v>736</v>
      </c>
      <c r="O7" s="126">
        <f>SUM(B7:N7)</f>
        <v>25882</v>
      </c>
    </row>
    <row r="8" spans="1:16" ht="17.25" customHeight="1" x14ac:dyDescent="0.2">
      <c r="A8" s="138" t="s">
        <v>18</v>
      </c>
      <c r="B8" s="124">
        <v>5</v>
      </c>
      <c r="C8" s="124">
        <v>0</v>
      </c>
      <c r="D8" s="124">
        <v>7</v>
      </c>
      <c r="E8" s="124"/>
      <c r="F8" s="124"/>
      <c r="G8" s="124">
        <v>27</v>
      </c>
      <c r="H8" s="124"/>
      <c r="I8" s="125"/>
      <c r="J8" s="125">
        <v>0</v>
      </c>
      <c r="K8" s="125">
        <v>0</v>
      </c>
      <c r="L8" s="125">
        <v>0</v>
      </c>
      <c r="M8" s="125">
        <v>107</v>
      </c>
      <c r="N8" s="124"/>
      <c r="O8" s="126">
        <f>SUM(B8:N8)</f>
        <v>146</v>
      </c>
      <c r="P8" s="10"/>
    </row>
    <row r="9" spans="1:16" ht="20.25" customHeight="1" x14ac:dyDescent="0.2">
      <c r="A9" s="139" t="s">
        <v>19</v>
      </c>
      <c r="B9" s="127">
        <v>16558</v>
      </c>
      <c r="C9" s="127">
        <v>68</v>
      </c>
      <c r="D9" s="127">
        <v>4039</v>
      </c>
      <c r="E9" s="127"/>
      <c r="F9" s="127"/>
      <c r="G9" s="127">
        <v>11861</v>
      </c>
      <c r="H9" s="127"/>
      <c r="I9" s="128"/>
      <c r="J9" s="128">
        <v>309</v>
      </c>
      <c r="K9" s="128">
        <v>984</v>
      </c>
      <c r="L9" s="128">
        <v>0</v>
      </c>
      <c r="M9" s="128">
        <v>4089</v>
      </c>
      <c r="N9" s="127"/>
      <c r="O9" s="129">
        <f>SUM(B9:N9)</f>
        <v>37908</v>
      </c>
      <c r="P9" s="11"/>
    </row>
    <row r="10" spans="1:16" s="12" customFormat="1" ht="17.25" customHeight="1" x14ac:dyDescent="0.2">
      <c r="A10" s="140" t="s">
        <v>20</v>
      </c>
      <c r="B10" s="130">
        <f>SUM(B6:B9)</f>
        <v>54120</v>
      </c>
      <c r="C10" s="130">
        <f>SUM(C6:C9)</f>
        <v>120042</v>
      </c>
      <c r="D10" s="130">
        <f>SUM(D6:D9)</f>
        <v>44559</v>
      </c>
      <c r="E10" s="130">
        <f t="shared" ref="E10:N10" si="0">SUM(E6:E9)</f>
        <v>1360</v>
      </c>
      <c r="F10" s="130">
        <f>SUM(F6:F9)</f>
        <v>10926</v>
      </c>
      <c r="G10" s="130">
        <f>SUM(G6:G9)</f>
        <v>12741</v>
      </c>
      <c r="H10" s="130">
        <f t="shared" si="0"/>
        <v>1541</v>
      </c>
      <c r="I10" s="131">
        <f t="shared" si="0"/>
        <v>51381</v>
      </c>
      <c r="J10" s="131">
        <f t="shared" si="0"/>
        <v>8217</v>
      </c>
      <c r="K10" s="131">
        <f>SUM(K6:K9)</f>
        <v>37357</v>
      </c>
      <c r="L10" s="131">
        <f>SUM(L6:L9)</f>
        <v>3420</v>
      </c>
      <c r="M10" s="131">
        <f t="shared" si="0"/>
        <v>68564</v>
      </c>
      <c r="N10" s="130">
        <f t="shared" si="0"/>
        <v>10683</v>
      </c>
      <c r="O10" s="132">
        <f>SUM(O6:O9)</f>
        <v>424911</v>
      </c>
    </row>
    <row r="11" spans="1:16" ht="17.25" customHeight="1" x14ac:dyDescent="0.2">
      <c r="A11" s="141"/>
      <c r="B11" s="121"/>
      <c r="C11" s="121"/>
      <c r="D11" s="121"/>
      <c r="E11" s="121"/>
      <c r="F11" s="121"/>
      <c r="G11" s="121"/>
      <c r="H11" s="121"/>
      <c r="I11" s="122"/>
      <c r="J11" s="122"/>
      <c r="K11" s="122"/>
      <c r="L11" s="122"/>
      <c r="M11" s="122"/>
      <c r="N11" s="121"/>
      <c r="O11" s="123"/>
    </row>
    <row r="12" spans="1:16" ht="24.75" customHeight="1" x14ac:dyDescent="0.2">
      <c r="A12" s="142" t="s">
        <v>21</v>
      </c>
      <c r="B12" s="121"/>
      <c r="C12" s="121"/>
      <c r="D12" s="121"/>
      <c r="E12" s="121"/>
      <c r="F12" s="121"/>
      <c r="G12" s="121"/>
      <c r="H12" s="121"/>
      <c r="I12" s="122"/>
      <c r="J12" s="122"/>
      <c r="K12" s="122"/>
      <c r="L12" s="122"/>
      <c r="M12" s="122"/>
      <c r="N12" s="121"/>
      <c r="O12" s="123"/>
    </row>
    <row r="13" spans="1:16" ht="17.25" customHeight="1" x14ac:dyDescent="0.2">
      <c r="A13" s="138" t="s">
        <v>16</v>
      </c>
      <c r="B13" s="121">
        <v>1040</v>
      </c>
      <c r="C13" s="121">
        <v>26499</v>
      </c>
      <c r="D13" s="121">
        <v>8131</v>
      </c>
      <c r="E13" s="121">
        <v>0</v>
      </c>
      <c r="F13" s="121">
        <v>1875</v>
      </c>
      <c r="G13" s="121">
        <v>510</v>
      </c>
      <c r="H13" s="121">
        <v>159</v>
      </c>
      <c r="I13" s="122">
        <v>4742</v>
      </c>
      <c r="J13" s="122">
        <v>2062</v>
      </c>
      <c r="K13" s="122">
        <v>1611</v>
      </c>
      <c r="L13" s="122">
        <v>1452</v>
      </c>
      <c r="M13" s="122">
        <v>6549</v>
      </c>
      <c r="N13" s="121"/>
      <c r="O13" s="123">
        <f>SUM(B13:N13)</f>
        <v>54630</v>
      </c>
      <c r="P13" s="9"/>
    </row>
    <row r="14" spans="1:16" ht="17.25" customHeight="1" x14ac:dyDescent="0.2">
      <c r="A14" s="138" t="s">
        <v>17</v>
      </c>
      <c r="B14" s="124">
        <v>631</v>
      </c>
      <c r="C14" s="124">
        <v>407</v>
      </c>
      <c r="D14" s="124">
        <v>1</v>
      </c>
      <c r="E14" s="124"/>
      <c r="F14" s="124">
        <v>50</v>
      </c>
      <c r="G14" s="124">
        <v>33</v>
      </c>
      <c r="H14" s="124"/>
      <c r="I14" s="125">
        <v>0</v>
      </c>
      <c r="J14" s="125">
        <v>124</v>
      </c>
      <c r="K14" s="125">
        <v>683</v>
      </c>
      <c r="L14" s="125">
        <v>0</v>
      </c>
      <c r="M14" s="125">
        <v>0</v>
      </c>
      <c r="N14" s="124">
        <v>451</v>
      </c>
      <c r="O14" s="126">
        <f>SUM(B14:N14)</f>
        <v>2380</v>
      </c>
    </row>
    <row r="15" spans="1:16" ht="17.25" customHeight="1" x14ac:dyDescent="0.2">
      <c r="A15" s="138" t="s">
        <v>18</v>
      </c>
      <c r="B15" s="124">
        <v>0</v>
      </c>
      <c r="C15" s="124">
        <v>0</v>
      </c>
      <c r="D15" s="124">
        <v>0</v>
      </c>
      <c r="E15" s="124"/>
      <c r="F15" s="124"/>
      <c r="G15" s="124">
        <v>2</v>
      </c>
      <c r="H15" s="124"/>
      <c r="I15" s="125"/>
      <c r="J15" s="125">
        <v>0</v>
      </c>
      <c r="K15" s="125">
        <v>0</v>
      </c>
      <c r="L15" s="125">
        <v>0</v>
      </c>
      <c r="M15" s="125">
        <v>0</v>
      </c>
      <c r="N15" s="124"/>
      <c r="O15" s="126">
        <f>SUM(B15:N15)</f>
        <v>2</v>
      </c>
      <c r="P15" s="10"/>
    </row>
    <row r="16" spans="1:16" ht="20.25" customHeight="1" x14ac:dyDescent="0.2">
      <c r="A16" s="139" t="s">
        <v>19</v>
      </c>
      <c r="B16" s="127">
        <v>2530</v>
      </c>
      <c r="C16" s="127">
        <v>16</v>
      </c>
      <c r="D16" s="127">
        <v>220</v>
      </c>
      <c r="E16" s="127"/>
      <c r="F16" s="127"/>
      <c r="G16" s="127">
        <v>369</v>
      </c>
      <c r="H16" s="127"/>
      <c r="I16" s="128"/>
      <c r="J16" s="128">
        <v>85</v>
      </c>
      <c r="K16" s="128">
        <v>357</v>
      </c>
      <c r="L16" s="128">
        <v>0</v>
      </c>
      <c r="M16" s="128">
        <v>213</v>
      </c>
      <c r="N16" s="127"/>
      <c r="O16" s="129">
        <f>SUM(B16:N16)</f>
        <v>3790</v>
      </c>
      <c r="P16" s="11"/>
    </row>
    <row r="17" spans="1:16" s="12" customFormat="1" ht="17.25" customHeight="1" x14ac:dyDescent="0.2">
      <c r="A17" s="140" t="s">
        <v>20</v>
      </c>
      <c r="B17" s="130">
        <f>SUM(B13:B16)</f>
        <v>4201</v>
      </c>
      <c r="C17" s="130">
        <f>SUM(C13:C16)</f>
        <v>26922</v>
      </c>
      <c r="D17" s="130">
        <f>SUM(D13:D16)</f>
        <v>8352</v>
      </c>
      <c r="E17" s="130">
        <f t="shared" ref="E17:N17" si="1">SUM(E13:E16)</f>
        <v>0</v>
      </c>
      <c r="F17" s="130">
        <f>SUM(F13:F16)</f>
        <v>1925</v>
      </c>
      <c r="G17" s="130">
        <f>SUM(G13:G16)</f>
        <v>914</v>
      </c>
      <c r="H17" s="130">
        <f>SUM(H13:H16)</f>
        <v>159</v>
      </c>
      <c r="I17" s="130">
        <f>SUM(I13:I16)</f>
        <v>4742</v>
      </c>
      <c r="J17" s="130">
        <f t="shared" si="1"/>
        <v>2271</v>
      </c>
      <c r="K17" s="130">
        <f>SUM(K13:K16)</f>
        <v>2651</v>
      </c>
      <c r="L17" s="130">
        <f>SUM(L13:L16)</f>
        <v>1452</v>
      </c>
      <c r="M17" s="130">
        <f t="shared" si="1"/>
        <v>6762</v>
      </c>
      <c r="N17" s="130">
        <f t="shared" si="1"/>
        <v>451</v>
      </c>
      <c r="O17" s="132">
        <f>SUM(O13:O16)</f>
        <v>60802</v>
      </c>
    </row>
    <row r="18" spans="1:16" ht="17.25" customHeight="1" x14ac:dyDescent="0.2">
      <c r="A18" s="141"/>
      <c r="B18" s="121"/>
      <c r="C18" s="121"/>
      <c r="D18" s="121"/>
      <c r="E18" s="121"/>
      <c r="F18" s="121"/>
      <c r="G18" s="121"/>
      <c r="H18" s="121"/>
      <c r="I18" s="122"/>
      <c r="J18" s="122"/>
      <c r="K18" s="122"/>
      <c r="L18" s="122"/>
      <c r="M18" s="122"/>
      <c r="N18" s="121"/>
      <c r="O18" s="123"/>
    </row>
    <row r="19" spans="1:16" ht="30" customHeight="1" x14ac:dyDescent="0.2">
      <c r="A19" s="142" t="s">
        <v>22</v>
      </c>
      <c r="B19" s="121"/>
      <c r="C19" s="121"/>
      <c r="D19" s="121"/>
      <c r="E19" s="121"/>
      <c r="F19" s="121"/>
      <c r="G19" s="121"/>
      <c r="H19" s="121"/>
      <c r="I19" s="122"/>
      <c r="J19" s="122"/>
      <c r="K19" s="122"/>
      <c r="L19" s="122"/>
      <c r="M19" s="122"/>
      <c r="N19" s="121"/>
      <c r="O19" s="123"/>
    </row>
    <row r="20" spans="1:16" ht="17.25" customHeight="1" x14ac:dyDescent="0.2">
      <c r="A20" s="138" t="s">
        <v>16</v>
      </c>
      <c r="B20" s="121">
        <v>2174</v>
      </c>
      <c r="C20" s="121">
        <v>19258</v>
      </c>
      <c r="D20" s="121">
        <v>6393</v>
      </c>
      <c r="E20" s="121">
        <v>269</v>
      </c>
      <c r="F20" s="121">
        <v>1581</v>
      </c>
      <c r="G20" s="121">
        <v>445</v>
      </c>
      <c r="H20" s="121">
        <v>378</v>
      </c>
      <c r="I20" s="122">
        <v>4527</v>
      </c>
      <c r="J20" s="122">
        <v>328</v>
      </c>
      <c r="K20" s="122">
        <v>1963</v>
      </c>
      <c r="L20" s="122">
        <v>1444</v>
      </c>
      <c r="M20" s="122">
        <v>5899</v>
      </c>
      <c r="N20" s="121"/>
      <c r="O20" s="123">
        <f>SUM(B20:N20)</f>
        <v>44659</v>
      </c>
      <c r="P20" s="9"/>
    </row>
    <row r="21" spans="1:16" ht="17.25" customHeight="1" x14ac:dyDescent="0.2">
      <c r="A21" s="138" t="s">
        <v>17</v>
      </c>
      <c r="B21" s="124">
        <v>142</v>
      </c>
      <c r="C21" s="124">
        <v>180</v>
      </c>
      <c r="D21" s="124">
        <v>530</v>
      </c>
      <c r="E21" s="124"/>
      <c r="F21" s="124">
        <v>6</v>
      </c>
      <c r="G21" s="124">
        <v>23</v>
      </c>
      <c r="H21" s="124"/>
      <c r="I21" s="125">
        <v>10</v>
      </c>
      <c r="J21" s="125">
        <v>4</v>
      </c>
      <c r="K21" s="125">
        <v>83</v>
      </c>
      <c r="L21" s="125">
        <v>0</v>
      </c>
      <c r="M21" s="125">
        <v>6</v>
      </c>
      <c r="N21" s="124">
        <v>775</v>
      </c>
      <c r="O21" s="126">
        <f>SUM(B21:N21)</f>
        <v>1759</v>
      </c>
    </row>
    <row r="22" spans="1:16" ht="17.25" customHeight="1" x14ac:dyDescent="0.2">
      <c r="A22" s="138" t="s">
        <v>18</v>
      </c>
      <c r="B22" s="133">
        <v>3</v>
      </c>
      <c r="C22" s="133">
        <v>0</v>
      </c>
      <c r="D22" s="133">
        <v>2</v>
      </c>
      <c r="E22" s="133"/>
      <c r="F22" s="133"/>
      <c r="G22" s="133">
        <v>0</v>
      </c>
      <c r="H22" s="124"/>
      <c r="I22" s="125"/>
      <c r="J22" s="125">
        <v>0</v>
      </c>
      <c r="K22" s="125">
        <v>0</v>
      </c>
      <c r="L22" s="125">
        <v>0</v>
      </c>
      <c r="M22" s="125">
        <v>23</v>
      </c>
      <c r="N22" s="124"/>
      <c r="O22" s="126">
        <f>SUM(B22:N22)</f>
        <v>28</v>
      </c>
      <c r="P22" s="10"/>
    </row>
    <row r="23" spans="1:16" ht="20.25" customHeight="1" x14ac:dyDescent="0.2">
      <c r="A23" s="139" t="s">
        <v>19</v>
      </c>
      <c r="B23" s="127">
        <v>698</v>
      </c>
      <c r="C23" s="127">
        <v>2</v>
      </c>
      <c r="D23" s="127">
        <v>330</v>
      </c>
      <c r="E23" s="127"/>
      <c r="F23" s="127"/>
      <c r="G23" s="127">
        <v>582</v>
      </c>
      <c r="H23" s="127"/>
      <c r="I23" s="128"/>
      <c r="J23" s="128">
        <v>7</v>
      </c>
      <c r="K23" s="128">
        <v>22</v>
      </c>
      <c r="L23" s="128">
        <v>0</v>
      </c>
      <c r="M23" s="128">
        <v>180</v>
      </c>
      <c r="N23" s="127"/>
      <c r="O23" s="129">
        <f>SUM(B23:N23)</f>
        <v>1821</v>
      </c>
      <c r="P23" s="11"/>
    </row>
    <row r="24" spans="1:16" s="12" customFormat="1" ht="17.25" customHeight="1" x14ac:dyDescent="0.2">
      <c r="A24" s="140" t="s">
        <v>20</v>
      </c>
      <c r="B24" s="130">
        <f>SUM(B20:B23)</f>
        <v>3017</v>
      </c>
      <c r="C24" s="130">
        <f>SUM(C20:C23)</f>
        <v>19440</v>
      </c>
      <c r="D24" s="130">
        <f>SUM(D20:D23)</f>
        <v>7255</v>
      </c>
      <c r="E24" s="130">
        <f t="shared" ref="E24:N24" si="2">SUM(E20:E23)</f>
        <v>269</v>
      </c>
      <c r="F24" s="130">
        <f t="shared" si="2"/>
        <v>1587</v>
      </c>
      <c r="G24" s="130">
        <f>SUM(G20:G23)</f>
        <v>1050</v>
      </c>
      <c r="H24" s="130">
        <f t="shared" si="2"/>
        <v>378</v>
      </c>
      <c r="I24" s="131">
        <f t="shared" si="2"/>
        <v>4537</v>
      </c>
      <c r="J24" s="131">
        <f t="shared" si="2"/>
        <v>339</v>
      </c>
      <c r="K24" s="131">
        <f>SUM(K20:K23)</f>
        <v>2068</v>
      </c>
      <c r="L24" s="131">
        <f>SUM(L20:L23)</f>
        <v>1444</v>
      </c>
      <c r="M24" s="131">
        <f t="shared" si="2"/>
        <v>6108</v>
      </c>
      <c r="N24" s="130">
        <f t="shared" si="2"/>
        <v>775</v>
      </c>
      <c r="O24" s="132">
        <f>SUM(O20:O23)</f>
        <v>48267</v>
      </c>
    </row>
    <row r="25" spans="1:16" ht="17.25" customHeight="1" x14ac:dyDescent="0.2">
      <c r="A25" s="141"/>
      <c r="B25" s="121"/>
      <c r="C25" s="121"/>
      <c r="D25" s="121"/>
      <c r="E25" s="121"/>
      <c r="F25" s="121"/>
      <c r="G25" s="121"/>
      <c r="H25" s="121"/>
      <c r="I25" s="122"/>
      <c r="J25" s="122"/>
      <c r="K25" s="122"/>
      <c r="L25" s="122"/>
      <c r="M25" s="122"/>
      <c r="N25" s="121"/>
      <c r="O25" s="123"/>
    </row>
    <row r="26" spans="1:16" ht="30" customHeight="1" x14ac:dyDescent="0.2">
      <c r="A26" s="137" t="s">
        <v>23</v>
      </c>
      <c r="B26" s="121"/>
      <c r="C26" s="121"/>
      <c r="D26" s="121"/>
      <c r="E26" s="121"/>
      <c r="F26" s="121"/>
      <c r="G26" s="121"/>
      <c r="H26" s="121"/>
      <c r="I26" s="122"/>
      <c r="J26" s="122"/>
      <c r="K26" s="122"/>
      <c r="L26" s="122"/>
      <c r="M26" s="122"/>
      <c r="N26" s="121"/>
      <c r="O26" s="123"/>
    </row>
    <row r="27" spans="1:16" ht="17.25" customHeight="1" x14ac:dyDescent="0.2">
      <c r="A27" s="138" t="s">
        <v>16</v>
      </c>
      <c r="B27" s="121">
        <v>26533</v>
      </c>
      <c r="C27" s="121">
        <f t="shared" ref="C27:D30" si="3">C6+C13-C20</f>
        <v>124858</v>
      </c>
      <c r="D27" s="121">
        <f t="shared" si="3"/>
        <v>38336</v>
      </c>
      <c r="E27" s="121">
        <v>1091</v>
      </c>
      <c r="F27" s="121">
        <v>11016</v>
      </c>
      <c r="G27" s="121">
        <f>G6+G13-G20</f>
        <v>733</v>
      </c>
      <c r="H27" s="121">
        <v>1322</v>
      </c>
      <c r="I27" s="122">
        <v>51443</v>
      </c>
      <c r="J27" s="122">
        <f>J6+J13-J20</f>
        <v>8511</v>
      </c>
      <c r="K27" s="122">
        <f>K6+K13-K20</f>
        <v>29099</v>
      </c>
      <c r="L27" s="122">
        <f>L6+L13-L20</f>
        <v>3428</v>
      </c>
      <c r="M27" s="122">
        <f>M6+M13-M20</f>
        <v>64629</v>
      </c>
      <c r="N27" s="122">
        <f>N6+N13-N20</f>
        <v>9947</v>
      </c>
      <c r="O27" s="123">
        <f>SUM(B27:N27)</f>
        <v>370946</v>
      </c>
      <c r="P27" s="9"/>
    </row>
    <row r="28" spans="1:16" ht="17.25" customHeight="1" x14ac:dyDescent="0.2">
      <c r="A28" s="138" t="s">
        <v>17</v>
      </c>
      <c r="B28" s="124">
        <v>10379</v>
      </c>
      <c r="C28" s="124">
        <f t="shared" si="3"/>
        <v>2584</v>
      </c>
      <c r="D28" s="124">
        <f t="shared" si="3"/>
        <v>3386</v>
      </c>
      <c r="E28" s="124"/>
      <c r="F28" s="124">
        <v>248</v>
      </c>
      <c r="G28" s="124">
        <f>G7+G14-G21</f>
        <v>195</v>
      </c>
      <c r="H28" s="124"/>
      <c r="I28" s="125">
        <v>143</v>
      </c>
      <c r="J28" s="125">
        <f t="shared" ref="J28:N31" si="4">J7+J14-J21</f>
        <v>1251</v>
      </c>
      <c r="K28" s="125">
        <f t="shared" si="4"/>
        <v>7522</v>
      </c>
      <c r="L28" s="125">
        <f t="shared" si="4"/>
        <v>0</v>
      </c>
      <c r="M28" s="125">
        <f t="shared" si="4"/>
        <v>383</v>
      </c>
      <c r="N28" s="125">
        <f t="shared" si="4"/>
        <v>412</v>
      </c>
      <c r="O28" s="126">
        <f>SUM(B28:N28)</f>
        <v>26503</v>
      </c>
    </row>
    <row r="29" spans="1:16" ht="17.25" customHeight="1" x14ac:dyDescent="0.2">
      <c r="A29" s="138" t="s">
        <v>18</v>
      </c>
      <c r="B29" s="124">
        <v>2</v>
      </c>
      <c r="C29" s="124">
        <f t="shared" si="3"/>
        <v>0</v>
      </c>
      <c r="D29" s="124">
        <f t="shared" si="3"/>
        <v>5</v>
      </c>
      <c r="E29" s="124"/>
      <c r="F29" s="124"/>
      <c r="G29" s="124">
        <f>G8+G15-G22</f>
        <v>29</v>
      </c>
      <c r="H29" s="124"/>
      <c r="I29" s="125"/>
      <c r="J29" s="125">
        <f t="shared" si="4"/>
        <v>0</v>
      </c>
      <c r="K29" s="125">
        <f t="shared" si="4"/>
        <v>0</v>
      </c>
      <c r="L29" s="125">
        <f t="shared" si="4"/>
        <v>0</v>
      </c>
      <c r="M29" s="125">
        <f t="shared" si="4"/>
        <v>84</v>
      </c>
      <c r="N29" s="125">
        <f t="shared" si="4"/>
        <v>0</v>
      </c>
      <c r="O29" s="126">
        <f>SUM(B29:N29)</f>
        <v>120</v>
      </c>
      <c r="P29" s="10"/>
    </row>
    <row r="30" spans="1:16" ht="20.25" customHeight="1" x14ac:dyDescent="0.2">
      <c r="A30" s="139" t="s">
        <v>19</v>
      </c>
      <c r="B30" s="127">
        <v>18390</v>
      </c>
      <c r="C30" s="127">
        <f t="shared" si="3"/>
        <v>82</v>
      </c>
      <c r="D30" s="127">
        <f t="shared" si="3"/>
        <v>3929</v>
      </c>
      <c r="E30" s="127"/>
      <c r="F30" s="127"/>
      <c r="G30" s="127">
        <f>G9+G16-G23</f>
        <v>11648</v>
      </c>
      <c r="H30" s="127"/>
      <c r="I30" s="128"/>
      <c r="J30" s="128">
        <f t="shared" si="4"/>
        <v>387</v>
      </c>
      <c r="K30" s="128">
        <f t="shared" si="4"/>
        <v>1319</v>
      </c>
      <c r="L30" s="128">
        <f t="shared" si="4"/>
        <v>0</v>
      </c>
      <c r="M30" s="128">
        <f t="shared" si="4"/>
        <v>4122</v>
      </c>
      <c r="N30" s="128">
        <f t="shared" si="4"/>
        <v>0</v>
      </c>
      <c r="O30" s="129">
        <f>SUM(B30:N30)</f>
        <v>39877</v>
      </c>
      <c r="P30" s="11"/>
    </row>
    <row r="31" spans="1:16" s="12" customFormat="1" ht="17.25" customHeight="1" x14ac:dyDescent="0.2">
      <c r="A31" s="140" t="s">
        <v>20</v>
      </c>
      <c r="B31" s="130">
        <f>SUM(B27:B30)</f>
        <v>55304</v>
      </c>
      <c r="C31" s="130">
        <f>SUM(C27:C30)</f>
        <v>127524</v>
      </c>
      <c r="D31" s="130">
        <f t="shared" ref="D31:I31" si="5">SUM(D27:D30)</f>
        <v>45656</v>
      </c>
      <c r="E31" s="130">
        <f>SUM(E27:E30)</f>
        <v>1091</v>
      </c>
      <c r="F31" s="130">
        <f>SUM(F27:F30)</f>
        <v>11264</v>
      </c>
      <c r="G31" s="130">
        <f t="shared" si="5"/>
        <v>12605</v>
      </c>
      <c r="H31" s="130">
        <f t="shared" si="5"/>
        <v>1322</v>
      </c>
      <c r="I31" s="131">
        <f t="shared" si="5"/>
        <v>51586</v>
      </c>
      <c r="J31" s="131">
        <f>J10+J17-J24</f>
        <v>10149</v>
      </c>
      <c r="K31" s="131">
        <f>K10+K17-K24</f>
        <v>37940</v>
      </c>
      <c r="L31" s="131">
        <f>L10+L17-L24</f>
        <v>3428</v>
      </c>
      <c r="M31" s="131">
        <f t="shared" si="4"/>
        <v>69218</v>
      </c>
      <c r="N31" s="130">
        <f>N10+N17-N24</f>
        <v>10359</v>
      </c>
      <c r="O31" s="132">
        <f>SUM(O27:O30)</f>
        <v>437446</v>
      </c>
    </row>
    <row r="32" spans="1:16" ht="18" customHeight="1" x14ac:dyDescent="0.2">
      <c r="A32" s="134"/>
      <c r="B32" s="114"/>
      <c r="C32" s="114"/>
      <c r="D32" s="114"/>
      <c r="E32" s="114"/>
      <c r="F32" s="114"/>
      <c r="G32" s="114"/>
      <c r="H32" s="114"/>
      <c r="I32" s="114"/>
      <c r="J32" s="114"/>
      <c r="K32" s="114"/>
      <c r="L32" s="114"/>
      <c r="M32" s="114"/>
      <c r="N32" s="114"/>
      <c r="O32" s="135"/>
    </row>
    <row r="33" spans="1:15" x14ac:dyDescent="0.2">
      <c r="A33" s="51" t="s">
        <v>68</v>
      </c>
      <c r="K33" s="114"/>
      <c r="L33" s="114"/>
      <c r="O33" s="20"/>
    </row>
    <row r="34" spans="1:15" x14ac:dyDescent="0.2">
      <c r="B34" s="136"/>
      <c r="C34" s="136"/>
      <c r="D34" s="136"/>
      <c r="E34" s="136"/>
      <c r="F34" s="136"/>
      <c r="G34" s="136"/>
      <c r="H34" s="136"/>
      <c r="I34" s="136"/>
      <c r="J34" s="136"/>
      <c r="K34" s="136"/>
      <c r="L34" s="136"/>
      <c r="M34" s="136"/>
      <c r="N34" s="136"/>
      <c r="O34" s="136"/>
    </row>
  </sheetData>
  <mergeCells count="2">
    <mergeCell ref="A1:O1"/>
    <mergeCell ref="A2:O2"/>
  </mergeCells>
  <pageMargins left="0" right="0" top="0.6" bottom="0.86" header="0.25" footer="0.25"/>
  <pageSetup scale="72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P33"/>
  <sheetViews>
    <sheetView showGridLines="0" zoomScale="85" zoomScaleNormal="85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O1"/>
    </sheetView>
  </sheetViews>
  <sheetFormatPr defaultColWidth="9" defaultRowHeight="12.75" x14ac:dyDescent="0.2"/>
  <cols>
    <col min="1" max="1" width="43.5703125" style="21" bestFit="1" customWidth="1"/>
    <col min="2" max="2" width="13.42578125" style="20" customWidth="1"/>
    <col min="3" max="4" width="11.85546875" style="20" bestFit="1" customWidth="1"/>
    <col min="5" max="5" width="10.5703125" style="20" customWidth="1"/>
    <col min="6" max="6" width="9.5703125" style="20" customWidth="1"/>
    <col min="7" max="7" width="11.140625" style="20" customWidth="1"/>
    <col min="8" max="8" width="11" style="20" customWidth="1"/>
    <col min="9" max="9" width="14" style="20" customWidth="1"/>
    <col min="10" max="10" width="13" style="20" bestFit="1" customWidth="1"/>
    <col min="11" max="11" width="9.85546875" style="20" customWidth="1"/>
    <col min="12" max="12" width="11.140625" style="20" customWidth="1"/>
    <col min="13" max="13" width="14.85546875" style="20" bestFit="1" customWidth="1"/>
    <col min="14" max="14" width="9.85546875" style="20" customWidth="1"/>
    <col min="15" max="15" width="16" style="21" bestFit="1" customWidth="1"/>
    <col min="16" max="16" width="14" style="1" bestFit="1" customWidth="1"/>
    <col min="17" max="16384" width="9" style="1"/>
  </cols>
  <sheetData>
    <row r="1" spans="1:16" s="47" customFormat="1" ht="20.100000000000001" customHeight="1" x14ac:dyDescent="0.25">
      <c r="A1" s="200" t="s">
        <v>0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  <c r="O1" s="201"/>
    </row>
    <row r="2" spans="1:16" s="47" customFormat="1" ht="20.100000000000001" customHeight="1" x14ac:dyDescent="0.25">
      <c r="A2" s="200" t="s">
        <v>24</v>
      </c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1"/>
      <c r="O2" s="201"/>
    </row>
    <row r="3" spans="1:16" ht="17.25" customHeight="1" x14ac:dyDescent="0.2">
      <c r="A3" s="113"/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4"/>
    </row>
    <row r="4" spans="1:16" s="6" customFormat="1" ht="25.5" x14ac:dyDescent="0.2">
      <c r="A4" s="163"/>
      <c r="B4" s="145" t="s">
        <v>1</v>
      </c>
      <c r="C4" s="145" t="s">
        <v>2</v>
      </c>
      <c r="D4" s="145" t="s">
        <v>3</v>
      </c>
      <c r="E4" s="145" t="s">
        <v>4</v>
      </c>
      <c r="F4" s="145" t="s">
        <v>5</v>
      </c>
      <c r="G4" s="145" t="s">
        <v>6</v>
      </c>
      <c r="H4" s="145" t="s">
        <v>7</v>
      </c>
      <c r="I4" s="145" t="s">
        <v>8</v>
      </c>
      <c r="J4" s="145" t="s">
        <v>9</v>
      </c>
      <c r="K4" s="145" t="s">
        <v>10</v>
      </c>
      <c r="L4" s="145" t="s">
        <v>11</v>
      </c>
      <c r="M4" s="145" t="s">
        <v>12</v>
      </c>
      <c r="N4" s="145" t="s">
        <v>13</v>
      </c>
      <c r="O4" s="146" t="s">
        <v>14</v>
      </c>
    </row>
    <row r="5" spans="1:16" ht="30" customHeight="1" x14ac:dyDescent="0.2">
      <c r="A5" s="164" t="s">
        <v>15</v>
      </c>
      <c r="B5" s="147"/>
      <c r="C5" s="147"/>
      <c r="D5" s="147"/>
      <c r="E5" s="147"/>
      <c r="F5" s="147"/>
      <c r="G5" s="147"/>
      <c r="H5" s="147"/>
      <c r="I5" s="147"/>
      <c r="J5" s="147"/>
      <c r="K5" s="147"/>
      <c r="L5" s="147"/>
      <c r="M5" s="147"/>
      <c r="N5" s="147"/>
      <c r="O5" s="148"/>
    </row>
    <row r="6" spans="1:16" ht="17.25" customHeight="1" x14ac:dyDescent="0.2">
      <c r="A6" s="165" t="s">
        <v>16</v>
      </c>
      <c r="B6" s="149">
        <v>30693</v>
      </c>
      <c r="C6" s="149">
        <v>29161</v>
      </c>
      <c r="D6" s="149">
        <v>107973</v>
      </c>
      <c r="E6" s="150">
        <v>2811</v>
      </c>
      <c r="F6" s="149">
        <v>1491</v>
      </c>
      <c r="G6" s="149">
        <v>11661</v>
      </c>
      <c r="H6" s="149">
        <v>1425</v>
      </c>
      <c r="I6" s="149">
        <v>708</v>
      </c>
      <c r="J6" s="149">
        <v>52025</v>
      </c>
      <c r="K6" s="149">
        <v>5820</v>
      </c>
      <c r="L6" s="149">
        <v>28402</v>
      </c>
      <c r="M6" s="149">
        <v>60658</v>
      </c>
      <c r="N6" s="150">
        <v>9605</v>
      </c>
      <c r="O6" s="151">
        <f>SUM(B6:N6)</f>
        <v>342433</v>
      </c>
      <c r="P6" s="2"/>
    </row>
    <row r="7" spans="1:16" ht="17.25" customHeight="1" x14ac:dyDescent="0.2">
      <c r="A7" s="165" t="s">
        <v>17</v>
      </c>
      <c r="B7" s="149">
        <v>3569</v>
      </c>
      <c r="C7" s="149">
        <v>9508</v>
      </c>
      <c r="D7" s="149">
        <v>2016</v>
      </c>
      <c r="E7" s="150">
        <v>0</v>
      </c>
      <c r="F7" s="149">
        <v>0</v>
      </c>
      <c r="G7" s="149">
        <v>165</v>
      </c>
      <c r="H7" s="149"/>
      <c r="I7" s="149">
        <v>91</v>
      </c>
      <c r="J7" s="149">
        <v>156</v>
      </c>
      <c r="K7" s="149">
        <v>1014</v>
      </c>
      <c r="L7" s="149">
        <v>6455</v>
      </c>
      <c r="M7" s="149">
        <v>391</v>
      </c>
      <c r="N7" s="150">
        <v>733</v>
      </c>
      <c r="O7" s="151">
        <f>SUM(B7:N7)</f>
        <v>24098</v>
      </c>
    </row>
    <row r="8" spans="1:16" ht="17.25" customHeight="1" x14ac:dyDescent="0.2">
      <c r="A8" s="165" t="s">
        <v>18</v>
      </c>
      <c r="B8" s="149">
        <v>9</v>
      </c>
      <c r="C8" s="149">
        <v>5</v>
      </c>
      <c r="D8" s="149">
        <v>0</v>
      </c>
      <c r="E8" s="150">
        <v>0</v>
      </c>
      <c r="F8" s="149">
        <v>0</v>
      </c>
      <c r="G8" s="149">
        <v>0</v>
      </c>
      <c r="H8" s="149"/>
      <c r="I8" s="149">
        <v>27</v>
      </c>
      <c r="J8" s="149">
        <v>0</v>
      </c>
      <c r="K8" s="149">
        <v>0</v>
      </c>
      <c r="L8" s="149">
        <v>0</v>
      </c>
      <c r="M8" s="149">
        <v>107</v>
      </c>
      <c r="N8" s="150">
        <v>0</v>
      </c>
      <c r="O8" s="152">
        <f>SUM(B8:N8)</f>
        <v>148</v>
      </c>
      <c r="P8" s="3"/>
    </row>
    <row r="9" spans="1:16" ht="20.25" customHeight="1" x14ac:dyDescent="0.2">
      <c r="A9" s="166" t="s">
        <v>19</v>
      </c>
      <c r="B9" s="153">
        <v>4126</v>
      </c>
      <c r="C9" s="153">
        <v>14826</v>
      </c>
      <c r="D9" s="153">
        <v>38</v>
      </c>
      <c r="E9" s="154">
        <v>0</v>
      </c>
      <c r="F9" s="153">
        <v>0</v>
      </c>
      <c r="G9" s="153">
        <v>0</v>
      </c>
      <c r="H9" s="153"/>
      <c r="I9" s="153">
        <v>12051</v>
      </c>
      <c r="J9" s="153">
        <v>0</v>
      </c>
      <c r="K9" s="153">
        <v>182</v>
      </c>
      <c r="L9" s="153">
        <v>704</v>
      </c>
      <c r="M9" s="153">
        <v>3992</v>
      </c>
      <c r="N9" s="154">
        <v>0</v>
      </c>
      <c r="O9" s="155">
        <f>SUM(B9:N9)</f>
        <v>35919</v>
      </c>
      <c r="P9" s="4"/>
    </row>
    <row r="10" spans="1:16" s="5" customFormat="1" ht="17.25" customHeight="1" x14ac:dyDescent="0.2">
      <c r="A10" s="167" t="s">
        <v>20</v>
      </c>
      <c r="B10" s="156">
        <f t="shared" ref="B10:O10" si="0">SUM(B6:B9)</f>
        <v>38397</v>
      </c>
      <c r="C10" s="156">
        <f t="shared" si="0"/>
        <v>53500</v>
      </c>
      <c r="D10" s="156">
        <f t="shared" si="0"/>
        <v>110027</v>
      </c>
      <c r="E10" s="157">
        <f t="shared" si="0"/>
        <v>2811</v>
      </c>
      <c r="F10" s="156">
        <f t="shared" si="0"/>
        <v>1491</v>
      </c>
      <c r="G10" s="156">
        <f t="shared" si="0"/>
        <v>11826</v>
      </c>
      <c r="H10" s="156">
        <f t="shared" si="0"/>
        <v>1425</v>
      </c>
      <c r="I10" s="156">
        <f t="shared" si="0"/>
        <v>12877</v>
      </c>
      <c r="J10" s="156">
        <f t="shared" si="0"/>
        <v>52181</v>
      </c>
      <c r="K10" s="156">
        <f t="shared" si="0"/>
        <v>7016</v>
      </c>
      <c r="L10" s="156">
        <f t="shared" si="0"/>
        <v>35561</v>
      </c>
      <c r="M10" s="156">
        <f t="shared" si="0"/>
        <v>65148</v>
      </c>
      <c r="N10" s="157">
        <f t="shared" si="0"/>
        <v>10338</v>
      </c>
      <c r="O10" s="158">
        <f t="shared" si="0"/>
        <v>402598</v>
      </c>
    </row>
    <row r="11" spans="1:16" ht="17.25" customHeight="1" x14ac:dyDescent="0.2">
      <c r="A11" s="168"/>
      <c r="B11" s="159"/>
      <c r="C11" s="159"/>
      <c r="D11" s="159"/>
      <c r="E11" s="160"/>
      <c r="F11" s="159"/>
      <c r="G11" s="159"/>
      <c r="H11" s="159"/>
      <c r="I11" s="159"/>
      <c r="J11" s="159"/>
      <c r="K11" s="159"/>
      <c r="L11" s="159"/>
      <c r="M11" s="159"/>
      <c r="N11" s="160"/>
      <c r="O11" s="161"/>
    </row>
    <row r="12" spans="1:16" ht="24.75" customHeight="1" x14ac:dyDescent="0.2">
      <c r="A12" s="169" t="s">
        <v>21</v>
      </c>
      <c r="B12" s="159"/>
      <c r="C12" s="159"/>
      <c r="D12" s="159"/>
      <c r="E12" s="160"/>
      <c r="F12" s="159"/>
      <c r="G12" s="159"/>
      <c r="H12" s="159"/>
      <c r="I12" s="159"/>
      <c r="J12" s="159"/>
      <c r="K12" s="159"/>
      <c r="L12" s="159"/>
      <c r="M12" s="159"/>
      <c r="N12" s="160"/>
      <c r="O12" s="161"/>
    </row>
    <row r="13" spans="1:16" ht="17.25" customHeight="1" x14ac:dyDescent="0.2">
      <c r="A13" s="165" t="s">
        <v>16</v>
      </c>
      <c r="B13" s="149">
        <v>14812</v>
      </c>
      <c r="C13" s="149">
        <v>921</v>
      </c>
      <c r="D13" s="149">
        <v>22941</v>
      </c>
      <c r="E13" s="150">
        <v>2018</v>
      </c>
      <c r="F13" s="149">
        <v>83</v>
      </c>
      <c r="G13" s="149">
        <v>1301</v>
      </c>
      <c r="H13" s="149">
        <v>190</v>
      </c>
      <c r="I13" s="149">
        <v>88</v>
      </c>
      <c r="J13" s="149">
        <v>4023</v>
      </c>
      <c r="K13" s="149">
        <v>1520</v>
      </c>
      <c r="L13" s="149">
        <v>3206</v>
      </c>
      <c r="M13" s="149">
        <v>7529</v>
      </c>
      <c r="N13" s="150">
        <v>784</v>
      </c>
      <c r="O13" s="151">
        <f>SUM(B13:N13)</f>
        <v>59416</v>
      </c>
      <c r="P13" s="2"/>
    </row>
    <row r="14" spans="1:16" ht="17.25" customHeight="1" x14ac:dyDescent="0.2">
      <c r="A14" s="165" t="s">
        <v>17</v>
      </c>
      <c r="B14" s="149">
        <v>512</v>
      </c>
      <c r="C14" s="149">
        <v>552</v>
      </c>
      <c r="D14" s="149">
        <v>277</v>
      </c>
      <c r="E14" s="150">
        <v>0</v>
      </c>
      <c r="F14" s="149">
        <v>0</v>
      </c>
      <c r="G14" s="149">
        <v>43</v>
      </c>
      <c r="H14" s="149"/>
      <c r="I14" s="149">
        <v>94</v>
      </c>
      <c r="J14" s="149">
        <v>0</v>
      </c>
      <c r="K14" s="149">
        <v>125</v>
      </c>
      <c r="L14" s="149">
        <v>459</v>
      </c>
      <c r="M14" s="149">
        <v>0</v>
      </c>
      <c r="N14" s="150">
        <v>3</v>
      </c>
      <c r="O14" s="151">
        <f>SUM(B14:N14)</f>
        <v>2065</v>
      </c>
    </row>
    <row r="15" spans="1:16" ht="17.25" customHeight="1" x14ac:dyDescent="0.2">
      <c r="A15" s="165" t="s">
        <v>18</v>
      </c>
      <c r="B15" s="149">
        <v>0</v>
      </c>
      <c r="C15" s="149">
        <v>0</v>
      </c>
      <c r="D15" s="149">
        <v>0</v>
      </c>
      <c r="E15" s="150">
        <v>0</v>
      </c>
      <c r="F15" s="149">
        <v>0</v>
      </c>
      <c r="G15" s="149">
        <v>0</v>
      </c>
      <c r="H15" s="149"/>
      <c r="I15" s="149">
        <v>0</v>
      </c>
      <c r="J15" s="149">
        <v>0</v>
      </c>
      <c r="K15" s="149">
        <v>0</v>
      </c>
      <c r="L15" s="149">
        <v>0</v>
      </c>
      <c r="M15" s="149">
        <v>0</v>
      </c>
      <c r="N15" s="150">
        <v>0</v>
      </c>
      <c r="O15" s="151">
        <f>SUM(B15:N15)</f>
        <v>0</v>
      </c>
      <c r="P15" s="3"/>
    </row>
    <row r="16" spans="1:16" ht="20.25" customHeight="1" x14ac:dyDescent="0.2">
      <c r="A16" s="166" t="s">
        <v>19</v>
      </c>
      <c r="B16" s="153">
        <v>928</v>
      </c>
      <c r="C16" s="153">
        <v>2317</v>
      </c>
      <c r="D16" s="153">
        <v>32</v>
      </c>
      <c r="E16" s="154">
        <v>0</v>
      </c>
      <c r="F16" s="153">
        <v>0</v>
      </c>
      <c r="G16" s="153">
        <v>0</v>
      </c>
      <c r="H16" s="153"/>
      <c r="I16" s="153">
        <v>329</v>
      </c>
      <c r="J16" s="153">
        <v>0</v>
      </c>
      <c r="K16" s="153">
        <v>138</v>
      </c>
      <c r="L16" s="153">
        <v>311</v>
      </c>
      <c r="M16" s="153">
        <v>270</v>
      </c>
      <c r="N16" s="154">
        <v>0</v>
      </c>
      <c r="O16" s="155">
        <f>SUM(B16:N16)</f>
        <v>4325</v>
      </c>
      <c r="P16" s="4"/>
    </row>
    <row r="17" spans="1:16" s="5" customFormat="1" ht="17.25" customHeight="1" x14ac:dyDescent="0.2">
      <c r="A17" s="167" t="s">
        <v>20</v>
      </c>
      <c r="B17" s="156">
        <f t="shared" ref="B17:O17" si="1">SUM(B13:B16)</f>
        <v>16252</v>
      </c>
      <c r="C17" s="156">
        <f t="shared" si="1"/>
        <v>3790</v>
      </c>
      <c r="D17" s="156">
        <f t="shared" si="1"/>
        <v>23250</v>
      </c>
      <c r="E17" s="157">
        <f t="shared" si="1"/>
        <v>2018</v>
      </c>
      <c r="F17" s="156">
        <f t="shared" si="1"/>
        <v>83</v>
      </c>
      <c r="G17" s="156">
        <f t="shared" si="1"/>
        <v>1344</v>
      </c>
      <c r="H17" s="156">
        <f t="shared" si="1"/>
        <v>190</v>
      </c>
      <c r="I17" s="156">
        <f t="shared" si="1"/>
        <v>511</v>
      </c>
      <c r="J17" s="156">
        <f t="shared" si="1"/>
        <v>4023</v>
      </c>
      <c r="K17" s="156">
        <f t="shared" si="1"/>
        <v>1783</v>
      </c>
      <c r="L17" s="156">
        <f t="shared" si="1"/>
        <v>3976</v>
      </c>
      <c r="M17" s="156">
        <f t="shared" si="1"/>
        <v>7799</v>
      </c>
      <c r="N17" s="157">
        <f t="shared" si="1"/>
        <v>787</v>
      </c>
      <c r="O17" s="158">
        <f t="shared" si="1"/>
        <v>65806</v>
      </c>
    </row>
    <row r="18" spans="1:16" ht="17.25" customHeight="1" x14ac:dyDescent="0.2">
      <c r="A18" s="168"/>
      <c r="B18" s="159"/>
      <c r="C18" s="159"/>
      <c r="D18" s="159"/>
      <c r="E18" s="160"/>
      <c r="F18" s="159"/>
      <c r="G18" s="159"/>
      <c r="H18" s="159"/>
      <c r="I18" s="159"/>
      <c r="J18" s="159"/>
      <c r="K18" s="159"/>
      <c r="L18" s="159"/>
      <c r="M18" s="159"/>
      <c r="N18" s="160"/>
      <c r="O18" s="161"/>
    </row>
    <row r="19" spans="1:16" ht="30" customHeight="1" x14ac:dyDescent="0.2">
      <c r="A19" s="169" t="s">
        <v>22</v>
      </c>
      <c r="B19" s="159"/>
      <c r="C19" s="159"/>
      <c r="D19" s="159"/>
      <c r="E19" s="160"/>
      <c r="F19" s="159"/>
      <c r="G19" s="159"/>
      <c r="H19" s="159"/>
      <c r="I19" s="159"/>
      <c r="J19" s="159"/>
      <c r="K19" s="159"/>
      <c r="L19" s="159"/>
      <c r="M19" s="159"/>
      <c r="N19" s="160"/>
      <c r="O19" s="161"/>
    </row>
    <row r="20" spans="1:16" ht="17.25" customHeight="1" x14ac:dyDescent="0.2">
      <c r="A20" s="165" t="s">
        <v>16</v>
      </c>
      <c r="B20" s="149">
        <v>8907</v>
      </c>
      <c r="C20" s="149">
        <v>2415</v>
      </c>
      <c r="D20" s="149">
        <v>14362</v>
      </c>
      <c r="E20" s="150">
        <v>1409</v>
      </c>
      <c r="F20" s="149">
        <v>211</v>
      </c>
      <c r="G20" s="149">
        <v>2240</v>
      </c>
      <c r="H20" s="149">
        <v>74</v>
      </c>
      <c r="I20" s="149">
        <v>128</v>
      </c>
      <c r="J20" s="149">
        <v>4820</v>
      </c>
      <c r="K20" s="149">
        <v>563</v>
      </c>
      <c r="L20" s="149">
        <v>1416</v>
      </c>
      <c r="M20" s="149">
        <v>4208</v>
      </c>
      <c r="N20" s="150">
        <v>1178</v>
      </c>
      <c r="O20" s="151">
        <f>SUM(B20:N20)</f>
        <v>41931</v>
      </c>
      <c r="P20" s="2"/>
    </row>
    <row r="21" spans="1:16" ht="17.25" customHeight="1" x14ac:dyDescent="0.2">
      <c r="A21" s="165" t="s">
        <v>17</v>
      </c>
      <c r="B21" s="149">
        <v>166</v>
      </c>
      <c r="C21" s="149">
        <v>170</v>
      </c>
      <c r="D21" s="149">
        <v>112</v>
      </c>
      <c r="E21" s="150">
        <v>0</v>
      </c>
      <c r="F21" s="149">
        <v>0</v>
      </c>
      <c r="G21" s="149">
        <v>4</v>
      </c>
      <c r="H21" s="149"/>
      <c r="I21" s="149">
        <v>0</v>
      </c>
      <c r="J21" s="149">
        <v>3</v>
      </c>
      <c r="K21" s="149">
        <v>8</v>
      </c>
      <c r="L21" s="149">
        <v>62</v>
      </c>
      <c r="M21" s="149">
        <v>2</v>
      </c>
      <c r="N21" s="150">
        <v>0</v>
      </c>
      <c r="O21" s="151">
        <f>SUM(B21:N21)</f>
        <v>527</v>
      </c>
    </row>
    <row r="22" spans="1:16" ht="17.25" customHeight="1" x14ac:dyDescent="0.2">
      <c r="A22" s="165" t="s">
        <v>18</v>
      </c>
      <c r="B22" s="149">
        <v>2</v>
      </c>
      <c r="C22" s="149">
        <v>0</v>
      </c>
      <c r="D22" s="149">
        <v>0</v>
      </c>
      <c r="E22" s="150">
        <v>0</v>
      </c>
      <c r="F22" s="149">
        <v>0</v>
      </c>
      <c r="G22" s="149">
        <v>0</v>
      </c>
      <c r="H22" s="149"/>
      <c r="I22" s="149">
        <v>0</v>
      </c>
      <c r="J22" s="149">
        <v>0</v>
      </c>
      <c r="K22" s="149">
        <v>0</v>
      </c>
      <c r="L22" s="149">
        <v>0</v>
      </c>
      <c r="M22" s="149">
        <v>0</v>
      </c>
      <c r="N22" s="150">
        <v>0</v>
      </c>
      <c r="O22" s="151">
        <f>SUM(B22:N22)</f>
        <v>2</v>
      </c>
      <c r="P22" s="3"/>
    </row>
    <row r="23" spans="1:16" ht="20.25" customHeight="1" x14ac:dyDescent="0.2">
      <c r="A23" s="166" t="s">
        <v>19</v>
      </c>
      <c r="B23" s="153">
        <v>1015</v>
      </c>
      <c r="C23" s="153">
        <v>585</v>
      </c>
      <c r="D23" s="153">
        <v>2</v>
      </c>
      <c r="E23" s="154">
        <v>0</v>
      </c>
      <c r="F23" s="153">
        <v>0</v>
      </c>
      <c r="G23" s="153">
        <v>0</v>
      </c>
      <c r="H23" s="153"/>
      <c r="I23" s="153">
        <v>519</v>
      </c>
      <c r="J23" s="153">
        <v>0</v>
      </c>
      <c r="K23" s="153">
        <v>11</v>
      </c>
      <c r="L23" s="153">
        <v>60</v>
      </c>
      <c r="M23" s="153">
        <v>173</v>
      </c>
      <c r="N23" s="154">
        <v>0</v>
      </c>
      <c r="O23" s="155">
        <f>SUM(B23:N23)</f>
        <v>2365</v>
      </c>
      <c r="P23" s="4"/>
    </row>
    <row r="24" spans="1:16" s="5" customFormat="1" ht="17.25" customHeight="1" x14ac:dyDescent="0.2">
      <c r="A24" s="167" t="s">
        <v>20</v>
      </c>
      <c r="B24" s="156">
        <f t="shared" ref="B24:O24" si="2">SUM(B20:B23)</f>
        <v>10090</v>
      </c>
      <c r="C24" s="156">
        <f t="shared" si="2"/>
        <v>3170</v>
      </c>
      <c r="D24" s="156">
        <f t="shared" si="2"/>
        <v>14476</v>
      </c>
      <c r="E24" s="157">
        <f t="shared" si="2"/>
        <v>1409</v>
      </c>
      <c r="F24" s="156">
        <f t="shared" si="2"/>
        <v>211</v>
      </c>
      <c r="G24" s="156">
        <f t="shared" si="2"/>
        <v>2244</v>
      </c>
      <c r="H24" s="156">
        <f t="shared" si="2"/>
        <v>74</v>
      </c>
      <c r="I24" s="156">
        <f t="shared" si="2"/>
        <v>647</v>
      </c>
      <c r="J24" s="156">
        <f t="shared" si="2"/>
        <v>4823</v>
      </c>
      <c r="K24" s="156">
        <f t="shared" si="2"/>
        <v>582</v>
      </c>
      <c r="L24" s="156">
        <f t="shared" si="2"/>
        <v>1538</v>
      </c>
      <c r="M24" s="156">
        <f t="shared" si="2"/>
        <v>4383</v>
      </c>
      <c r="N24" s="157">
        <f t="shared" si="2"/>
        <v>1178</v>
      </c>
      <c r="O24" s="158">
        <f t="shared" si="2"/>
        <v>44825</v>
      </c>
    </row>
    <row r="25" spans="1:16" ht="17.25" customHeight="1" x14ac:dyDescent="0.2">
      <c r="A25" s="168"/>
      <c r="B25" s="159"/>
      <c r="C25" s="159"/>
      <c r="D25" s="159"/>
      <c r="E25" s="160"/>
      <c r="F25" s="159"/>
      <c r="G25" s="159"/>
      <c r="H25" s="159"/>
      <c r="I25" s="159"/>
      <c r="J25" s="159"/>
      <c r="K25" s="159"/>
      <c r="L25" s="159"/>
      <c r="M25" s="159"/>
      <c r="N25" s="160"/>
      <c r="O25" s="161"/>
    </row>
    <row r="26" spans="1:16" ht="30" customHeight="1" x14ac:dyDescent="0.2">
      <c r="A26" s="164" t="s">
        <v>23</v>
      </c>
      <c r="B26" s="159"/>
      <c r="C26" s="159"/>
      <c r="D26" s="159"/>
      <c r="E26" s="160"/>
      <c r="F26" s="159"/>
      <c r="G26" s="159"/>
      <c r="H26" s="159"/>
      <c r="I26" s="159"/>
      <c r="J26" s="159"/>
      <c r="K26" s="159"/>
      <c r="L26" s="159"/>
      <c r="M26" s="159"/>
      <c r="N26" s="160"/>
      <c r="O26" s="161"/>
    </row>
    <row r="27" spans="1:16" ht="17.25" customHeight="1" x14ac:dyDescent="0.2">
      <c r="A27" s="165" t="s">
        <v>16</v>
      </c>
      <c r="B27" s="149">
        <v>36598</v>
      </c>
      <c r="C27" s="149">
        <f>C6+C13-C20</f>
        <v>27667</v>
      </c>
      <c r="D27" s="149">
        <f>D6+D13-D20</f>
        <v>116552</v>
      </c>
      <c r="E27" s="149">
        <f>E6+E13-E20</f>
        <v>3420</v>
      </c>
      <c r="F27" s="149">
        <v>1360</v>
      </c>
      <c r="G27" s="149">
        <f t="shared" ref="G27:I30" si="3">G6+G13-G20</f>
        <v>10722</v>
      </c>
      <c r="H27" s="149">
        <f t="shared" si="3"/>
        <v>1541</v>
      </c>
      <c r="I27" s="149">
        <f t="shared" si="3"/>
        <v>668</v>
      </c>
      <c r="J27" s="149">
        <v>51228</v>
      </c>
      <c r="K27" s="149">
        <f>K6+K13-K20</f>
        <v>6777</v>
      </c>
      <c r="L27" s="149">
        <v>30192</v>
      </c>
      <c r="M27" s="149">
        <v>63979</v>
      </c>
      <c r="N27" s="150">
        <f>N6+N13-N20</f>
        <v>9211</v>
      </c>
      <c r="O27" s="151">
        <f>SUM(B27:N27)</f>
        <v>359915</v>
      </c>
      <c r="P27" s="2"/>
    </row>
    <row r="28" spans="1:16" ht="17.25" customHeight="1" x14ac:dyDescent="0.2">
      <c r="A28" s="165" t="s">
        <v>17</v>
      </c>
      <c r="B28" s="149">
        <v>3915</v>
      </c>
      <c r="C28" s="149">
        <f t="shared" ref="C28:D30" si="4">C7+C14-C21</f>
        <v>9890</v>
      </c>
      <c r="D28" s="149">
        <f t="shared" si="4"/>
        <v>2181</v>
      </c>
      <c r="E28" s="150">
        <v>0</v>
      </c>
      <c r="F28" s="149">
        <v>0</v>
      </c>
      <c r="G28" s="149">
        <f t="shared" si="3"/>
        <v>204</v>
      </c>
      <c r="H28" s="149">
        <f t="shared" si="3"/>
        <v>0</v>
      </c>
      <c r="I28" s="149">
        <f t="shared" si="3"/>
        <v>185</v>
      </c>
      <c r="J28" s="149">
        <v>153</v>
      </c>
      <c r="K28" s="149">
        <f>K7+K14-K21</f>
        <v>1131</v>
      </c>
      <c r="L28" s="149">
        <v>6852</v>
      </c>
      <c r="M28" s="149">
        <v>389</v>
      </c>
      <c r="N28" s="150">
        <f>N7+N14-N21</f>
        <v>736</v>
      </c>
      <c r="O28" s="151">
        <f>SUM(B28:N28)</f>
        <v>25636</v>
      </c>
    </row>
    <row r="29" spans="1:16" ht="17.25" customHeight="1" x14ac:dyDescent="0.2">
      <c r="A29" s="165" t="s">
        <v>18</v>
      </c>
      <c r="B29" s="149">
        <v>7</v>
      </c>
      <c r="C29" s="149">
        <f t="shared" si="4"/>
        <v>5</v>
      </c>
      <c r="D29" s="149">
        <f t="shared" si="4"/>
        <v>0</v>
      </c>
      <c r="E29" s="150">
        <v>0</v>
      </c>
      <c r="F29" s="149">
        <v>0</v>
      </c>
      <c r="G29" s="149">
        <f t="shared" si="3"/>
        <v>0</v>
      </c>
      <c r="H29" s="149">
        <f t="shared" si="3"/>
        <v>0</v>
      </c>
      <c r="I29" s="149">
        <f t="shared" si="3"/>
        <v>27</v>
      </c>
      <c r="J29" s="149">
        <v>0</v>
      </c>
      <c r="K29" s="149">
        <f>K8+K15-K22</f>
        <v>0</v>
      </c>
      <c r="L29" s="149">
        <v>0</v>
      </c>
      <c r="M29" s="149">
        <v>107</v>
      </c>
      <c r="N29" s="150">
        <f>N8+N15-N22</f>
        <v>0</v>
      </c>
      <c r="O29" s="151">
        <f>SUM(B29:N29)</f>
        <v>146</v>
      </c>
      <c r="P29" s="3"/>
    </row>
    <row r="30" spans="1:16" ht="20.25" customHeight="1" x14ac:dyDescent="0.2">
      <c r="A30" s="166" t="s">
        <v>19</v>
      </c>
      <c r="B30" s="153">
        <v>4039</v>
      </c>
      <c r="C30" s="153">
        <f t="shared" si="4"/>
        <v>16558</v>
      </c>
      <c r="D30" s="153">
        <f t="shared" si="4"/>
        <v>68</v>
      </c>
      <c r="E30" s="154">
        <v>0</v>
      </c>
      <c r="F30" s="153">
        <v>0</v>
      </c>
      <c r="G30" s="153">
        <f t="shared" si="3"/>
        <v>0</v>
      </c>
      <c r="H30" s="153">
        <f t="shared" si="3"/>
        <v>0</v>
      </c>
      <c r="I30" s="153">
        <f t="shared" si="3"/>
        <v>11861</v>
      </c>
      <c r="J30" s="153">
        <v>0</v>
      </c>
      <c r="K30" s="153">
        <f>K9+K16-K23</f>
        <v>309</v>
      </c>
      <c r="L30" s="153">
        <v>955</v>
      </c>
      <c r="M30" s="153">
        <v>4089</v>
      </c>
      <c r="N30" s="154">
        <f>N9+N16-N23</f>
        <v>0</v>
      </c>
      <c r="O30" s="155">
        <f>SUM(B30:N30)</f>
        <v>37879</v>
      </c>
      <c r="P30" s="4"/>
    </row>
    <row r="31" spans="1:16" s="5" customFormat="1" ht="17.25" customHeight="1" x14ac:dyDescent="0.2">
      <c r="A31" s="167" t="s">
        <v>20</v>
      </c>
      <c r="B31" s="156">
        <f t="shared" ref="B31:O31" si="5">SUM(B27:B30)</f>
        <v>44559</v>
      </c>
      <c r="C31" s="156">
        <f t="shared" si="5"/>
        <v>54120</v>
      </c>
      <c r="D31" s="156">
        <f t="shared" si="5"/>
        <v>118801</v>
      </c>
      <c r="E31" s="157">
        <f t="shared" si="5"/>
        <v>3420</v>
      </c>
      <c r="F31" s="156">
        <f t="shared" si="5"/>
        <v>1360</v>
      </c>
      <c r="G31" s="156">
        <f t="shared" si="5"/>
        <v>10926</v>
      </c>
      <c r="H31" s="156">
        <f t="shared" si="5"/>
        <v>1541</v>
      </c>
      <c r="I31" s="156">
        <f t="shared" si="5"/>
        <v>12741</v>
      </c>
      <c r="J31" s="156">
        <f t="shared" si="5"/>
        <v>51381</v>
      </c>
      <c r="K31" s="156">
        <f t="shared" si="5"/>
        <v>8217</v>
      </c>
      <c r="L31" s="156">
        <f t="shared" si="5"/>
        <v>37999</v>
      </c>
      <c r="M31" s="156">
        <f t="shared" si="5"/>
        <v>68564</v>
      </c>
      <c r="N31" s="157">
        <f t="shared" si="5"/>
        <v>9947</v>
      </c>
      <c r="O31" s="158">
        <f t="shared" si="5"/>
        <v>423576</v>
      </c>
    </row>
    <row r="32" spans="1:16" x14ac:dyDescent="0.2">
      <c r="B32" s="162"/>
    </row>
    <row r="33" spans="1:15" x14ac:dyDescent="0.2">
      <c r="A33" s="51" t="s">
        <v>68</v>
      </c>
      <c r="B33" s="143"/>
      <c r="C33" s="143"/>
      <c r="D33" s="143"/>
      <c r="E33" s="143"/>
      <c r="F33" s="143"/>
      <c r="G33" s="143"/>
      <c r="H33" s="143"/>
      <c r="I33" s="143"/>
      <c r="J33" s="143"/>
      <c r="K33" s="143"/>
      <c r="L33" s="143"/>
      <c r="M33" s="143"/>
      <c r="N33" s="143"/>
      <c r="O33" s="20"/>
    </row>
  </sheetData>
  <mergeCells count="2">
    <mergeCell ref="A1:O1"/>
    <mergeCell ref="A2:O2"/>
  </mergeCells>
  <phoneticPr fontId="2" type="noConversion"/>
  <pageMargins left="0" right="0" top="0.6" bottom="0.86" header="0.25" footer="0.25"/>
  <pageSetup paperSize="9" scale="74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P33"/>
  <sheetViews>
    <sheetView showGridLines="0" zoomScale="85" zoomScaleNormal="85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4" sqref="A4"/>
    </sheetView>
  </sheetViews>
  <sheetFormatPr defaultColWidth="9" defaultRowHeight="12.75" x14ac:dyDescent="0.2"/>
  <cols>
    <col min="1" max="1" width="43.5703125" style="21" bestFit="1" customWidth="1"/>
    <col min="2" max="2" width="13.42578125" style="20" customWidth="1"/>
    <col min="3" max="4" width="11.85546875" style="20" bestFit="1" customWidth="1"/>
    <col min="5" max="5" width="10.5703125" style="20" customWidth="1"/>
    <col min="6" max="6" width="9.5703125" style="20" customWidth="1"/>
    <col min="7" max="7" width="11.140625" style="20" customWidth="1"/>
    <col min="8" max="8" width="8.140625" style="20" customWidth="1"/>
    <col min="9" max="9" width="14" style="20" customWidth="1"/>
    <col min="10" max="10" width="13" style="20" bestFit="1" customWidth="1"/>
    <col min="11" max="11" width="9.85546875" style="20" customWidth="1"/>
    <col min="12" max="12" width="11.140625" style="20" customWidth="1"/>
    <col min="13" max="13" width="14.85546875" style="20" bestFit="1" customWidth="1"/>
    <col min="14" max="14" width="9.85546875" style="20" customWidth="1"/>
    <col min="15" max="15" width="16" style="21" bestFit="1" customWidth="1"/>
    <col min="16" max="16" width="14" style="1" bestFit="1" customWidth="1"/>
    <col min="17" max="16384" width="9" style="1"/>
  </cols>
  <sheetData>
    <row r="1" spans="1:16" s="47" customFormat="1" ht="20.100000000000001" customHeight="1" x14ac:dyDescent="0.25">
      <c r="A1" s="200" t="s">
        <v>0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  <c r="O1" s="201"/>
    </row>
    <row r="2" spans="1:16" s="47" customFormat="1" ht="20.100000000000001" customHeight="1" x14ac:dyDescent="0.25">
      <c r="A2" s="200" t="s">
        <v>61</v>
      </c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1"/>
      <c r="O2" s="201"/>
    </row>
    <row r="3" spans="1:16" ht="17.25" customHeight="1" x14ac:dyDescent="0.2">
      <c r="A3" s="202"/>
      <c r="B3" s="203"/>
      <c r="C3" s="203"/>
      <c r="D3" s="203"/>
      <c r="E3" s="203"/>
      <c r="F3" s="203"/>
      <c r="G3" s="203"/>
      <c r="H3" s="203"/>
      <c r="I3" s="203"/>
      <c r="J3" s="203"/>
      <c r="K3" s="203"/>
      <c r="L3" s="203"/>
      <c r="M3" s="203"/>
      <c r="N3" s="203"/>
      <c r="O3" s="203"/>
    </row>
    <row r="4" spans="1:16" s="19" customFormat="1" ht="25.5" x14ac:dyDescent="0.2">
      <c r="A4" s="163"/>
      <c r="B4" s="170" t="s">
        <v>1</v>
      </c>
      <c r="C4" s="170" t="s">
        <v>2</v>
      </c>
      <c r="D4" s="170" t="s">
        <v>3</v>
      </c>
      <c r="E4" s="170" t="s">
        <v>4</v>
      </c>
      <c r="F4" s="170" t="s">
        <v>5</v>
      </c>
      <c r="G4" s="170" t="s">
        <v>6</v>
      </c>
      <c r="H4" s="170" t="s">
        <v>7</v>
      </c>
      <c r="I4" s="170" t="s">
        <v>8</v>
      </c>
      <c r="J4" s="170" t="s">
        <v>9</v>
      </c>
      <c r="K4" s="170" t="s">
        <v>10</v>
      </c>
      <c r="L4" s="170" t="s">
        <v>11</v>
      </c>
      <c r="M4" s="170" t="s">
        <v>12</v>
      </c>
      <c r="N4" s="170" t="s">
        <v>13</v>
      </c>
      <c r="O4" s="146" t="s">
        <v>14</v>
      </c>
    </row>
    <row r="5" spans="1:16" ht="30" customHeight="1" x14ac:dyDescent="0.2">
      <c r="A5" s="164" t="s">
        <v>15</v>
      </c>
      <c r="B5" s="147"/>
      <c r="C5" s="147"/>
      <c r="D5" s="147"/>
      <c r="E5" s="147"/>
      <c r="F5" s="147"/>
      <c r="G5" s="147"/>
      <c r="H5" s="147"/>
      <c r="I5" s="147"/>
      <c r="J5" s="147"/>
      <c r="K5" s="147"/>
      <c r="L5" s="147"/>
      <c r="M5" s="147"/>
      <c r="N5" s="147"/>
      <c r="O5" s="148"/>
    </row>
    <row r="6" spans="1:16" ht="17.25" customHeight="1" x14ac:dyDescent="0.2">
      <c r="A6" s="165" t="s">
        <v>16</v>
      </c>
      <c r="B6" s="171">
        <v>27119</v>
      </c>
      <c r="C6" s="172">
        <v>31226</v>
      </c>
      <c r="D6" s="171">
        <v>98557</v>
      </c>
      <c r="E6" s="171">
        <v>2875</v>
      </c>
      <c r="F6" s="171">
        <v>1670</v>
      </c>
      <c r="G6" s="171">
        <v>11011</v>
      </c>
      <c r="H6" s="171">
        <v>1400</v>
      </c>
      <c r="I6" s="171">
        <v>775</v>
      </c>
      <c r="J6" s="171">
        <v>52634</v>
      </c>
      <c r="K6" s="171">
        <v>5889</v>
      </c>
      <c r="L6" s="171">
        <v>25098</v>
      </c>
      <c r="M6" s="171">
        <v>58289</v>
      </c>
      <c r="N6" s="173">
        <v>9718</v>
      </c>
      <c r="O6" s="174">
        <f>SUM(B6:N6)</f>
        <v>326261</v>
      </c>
      <c r="P6" s="2"/>
    </row>
    <row r="7" spans="1:16" ht="17.25" customHeight="1" x14ac:dyDescent="0.2">
      <c r="A7" s="165" t="s">
        <v>17</v>
      </c>
      <c r="B7" s="149">
        <v>3575</v>
      </c>
      <c r="C7" s="175">
        <v>9097</v>
      </c>
      <c r="D7" s="149">
        <v>2027</v>
      </c>
      <c r="E7" s="149"/>
      <c r="F7" s="149">
        <v>0</v>
      </c>
      <c r="G7" s="149">
        <v>157</v>
      </c>
      <c r="H7" s="149">
        <v>0</v>
      </c>
      <c r="I7" s="149">
        <v>80</v>
      </c>
      <c r="J7" s="149">
        <v>164</v>
      </c>
      <c r="K7" s="149">
        <v>831</v>
      </c>
      <c r="L7" s="149">
        <v>6014</v>
      </c>
      <c r="M7" s="149">
        <v>392</v>
      </c>
      <c r="N7" s="150">
        <v>739</v>
      </c>
      <c r="O7" s="151">
        <f>SUM(B7:N7)</f>
        <v>23076</v>
      </c>
    </row>
    <row r="8" spans="1:16" ht="17.25" customHeight="1" x14ac:dyDescent="0.2">
      <c r="A8" s="165" t="s">
        <v>18</v>
      </c>
      <c r="B8" s="149">
        <v>7</v>
      </c>
      <c r="C8" s="175">
        <v>5</v>
      </c>
      <c r="D8" s="149"/>
      <c r="E8" s="149"/>
      <c r="F8" s="149">
        <v>0</v>
      </c>
      <c r="G8" s="149">
        <v>0</v>
      </c>
      <c r="H8" s="149">
        <v>0</v>
      </c>
      <c r="I8" s="149">
        <v>32</v>
      </c>
      <c r="J8" s="149">
        <v>0</v>
      </c>
      <c r="K8" s="149">
        <v>0</v>
      </c>
      <c r="L8" s="149">
        <v>0</v>
      </c>
      <c r="M8" s="149">
        <v>107</v>
      </c>
      <c r="N8" s="150">
        <v>0</v>
      </c>
      <c r="O8" s="152">
        <f>SUM(B8:N8)</f>
        <v>151</v>
      </c>
      <c r="P8" s="3"/>
    </row>
    <row r="9" spans="1:16" ht="20.25" customHeight="1" x14ac:dyDescent="0.2">
      <c r="A9" s="166" t="s">
        <v>19</v>
      </c>
      <c r="B9" s="153">
        <v>4199</v>
      </c>
      <c r="C9" s="176">
        <v>12077</v>
      </c>
      <c r="D9" s="153"/>
      <c r="E9" s="153"/>
      <c r="F9" s="153">
        <v>0</v>
      </c>
      <c r="G9" s="153">
        <v>0</v>
      </c>
      <c r="H9" s="153">
        <v>0</v>
      </c>
      <c r="I9" s="153">
        <v>12767</v>
      </c>
      <c r="J9" s="153">
        <v>0</v>
      </c>
      <c r="K9" s="153">
        <v>112</v>
      </c>
      <c r="L9" s="153">
        <v>247</v>
      </c>
      <c r="M9" s="153">
        <v>3896</v>
      </c>
      <c r="N9" s="154">
        <v>0</v>
      </c>
      <c r="O9" s="155">
        <f>SUM(B9:N9)</f>
        <v>33298</v>
      </c>
      <c r="P9" s="4"/>
    </row>
    <row r="10" spans="1:16" s="5" customFormat="1" ht="17.25" customHeight="1" x14ac:dyDescent="0.2">
      <c r="A10" s="167" t="s">
        <v>20</v>
      </c>
      <c r="B10" s="156">
        <f t="shared" ref="B10:O10" si="0">SUM(B6:B9)</f>
        <v>34900</v>
      </c>
      <c r="C10" s="177">
        <f t="shared" si="0"/>
        <v>52405</v>
      </c>
      <c r="D10" s="156">
        <f t="shared" si="0"/>
        <v>100584</v>
      </c>
      <c r="E10" s="156">
        <f t="shared" si="0"/>
        <v>2875</v>
      </c>
      <c r="F10" s="156">
        <f t="shared" si="0"/>
        <v>1670</v>
      </c>
      <c r="G10" s="156">
        <f t="shared" si="0"/>
        <v>11168</v>
      </c>
      <c r="H10" s="156">
        <f t="shared" si="0"/>
        <v>1400</v>
      </c>
      <c r="I10" s="156">
        <f t="shared" si="0"/>
        <v>13654</v>
      </c>
      <c r="J10" s="156">
        <f t="shared" si="0"/>
        <v>52798</v>
      </c>
      <c r="K10" s="156">
        <f t="shared" si="0"/>
        <v>6832</v>
      </c>
      <c r="L10" s="156">
        <f t="shared" si="0"/>
        <v>31359</v>
      </c>
      <c r="M10" s="156">
        <f t="shared" si="0"/>
        <v>62684</v>
      </c>
      <c r="N10" s="157">
        <f t="shared" si="0"/>
        <v>10457</v>
      </c>
      <c r="O10" s="158">
        <f t="shared" si="0"/>
        <v>382786</v>
      </c>
    </row>
    <row r="11" spans="1:16" ht="17.25" customHeight="1" x14ac:dyDescent="0.2">
      <c r="A11" s="168"/>
      <c r="B11" s="159"/>
      <c r="C11" s="178"/>
      <c r="D11" s="159"/>
      <c r="E11" s="159"/>
      <c r="F11" s="159"/>
      <c r="G11" s="159"/>
      <c r="H11" s="159"/>
      <c r="I11" s="159"/>
      <c r="J11" s="159"/>
      <c r="K11" s="159"/>
      <c r="L11" s="159"/>
      <c r="M11" s="159"/>
      <c r="N11" s="160"/>
      <c r="O11" s="161"/>
    </row>
    <row r="12" spans="1:16" ht="24.75" customHeight="1" x14ac:dyDescent="0.2">
      <c r="A12" s="169" t="s">
        <v>21</v>
      </c>
      <c r="B12" s="159"/>
      <c r="C12" s="178"/>
      <c r="D12" s="159"/>
      <c r="E12" s="159"/>
      <c r="F12" s="159"/>
      <c r="G12" s="159"/>
      <c r="H12" s="159"/>
      <c r="I12" s="159"/>
      <c r="J12" s="159"/>
      <c r="K12" s="159"/>
      <c r="L12" s="159"/>
      <c r="M12" s="159"/>
      <c r="N12" s="160"/>
      <c r="O12" s="161"/>
    </row>
    <row r="13" spans="1:16" ht="17.25" customHeight="1" x14ac:dyDescent="0.2">
      <c r="A13" s="165" t="s">
        <v>16</v>
      </c>
      <c r="B13" s="171">
        <v>18111</v>
      </c>
      <c r="C13" s="172">
        <v>643</v>
      </c>
      <c r="D13" s="171">
        <v>17772</v>
      </c>
      <c r="E13" s="171">
        <v>2165</v>
      </c>
      <c r="F13" s="171">
        <v>125</v>
      </c>
      <c r="G13" s="171">
        <v>1330</v>
      </c>
      <c r="H13" s="171">
        <v>93</v>
      </c>
      <c r="I13" s="171">
        <v>129</v>
      </c>
      <c r="J13" s="171">
        <v>3634</v>
      </c>
      <c r="K13" s="149">
        <v>546</v>
      </c>
      <c r="L13" s="171">
        <v>7155</v>
      </c>
      <c r="M13" s="171">
        <v>6052</v>
      </c>
      <c r="N13" s="173">
        <v>1020</v>
      </c>
      <c r="O13" s="174">
        <f>SUM(B13:N13)</f>
        <v>58775</v>
      </c>
      <c r="P13" s="2"/>
    </row>
    <row r="14" spans="1:16" ht="17.25" customHeight="1" x14ac:dyDescent="0.2">
      <c r="A14" s="165" t="s">
        <v>17</v>
      </c>
      <c r="B14" s="149">
        <v>482</v>
      </c>
      <c r="C14" s="175">
        <v>573</v>
      </c>
      <c r="D14" s="149">
        <v>135</v>
      </c>
      <c r="E14" s="149"/>
      <c r="F14" s="149">
        <v>0</v>
      </c>
      <c r="G14" s="149">
        <v>9</v>
      </c>
      <c r="H14" s="149">
        <v>0</v>
      </c>
      <c r="I14" s="149">
        <v>11</v>
      </c>
      <c r="J14" s="149">
        <v>0</v>
      </c>
      <c r="K14" s="149">
        <v>203</v>
      </c>
      <c r="L14" s="149">
        <v>543</v>
      </c>
      <c r="M14" s="149">
        <v>0</v>
      </c>
      <c r="N14" s="150">
        <v>0</v>
      </c>
      <c r="O14" s="151">
        <f>SUM(B14:N14)</f>
        <v>1956</v>
      </c>
    </row>
    <row r="15" spans="1:16" ht="17.25" customHeight="1" x14ac:dyDescent="0.2">
      <c r="A15" s="165" t="s">
        <v>18</v>
      </c>
      <c r="B15" s="149">
        <v>2</v>
      </c>
      <c r="C15" s="175">
        <v>0</v>
      </c>
      <c r="D15" s="149">
        <v>0</v>
      </c>
      <c r="E15" s="149"/>
      <c r="F15" s="149">
        <v>0</v>
      </c>
      <c r="G15" s="149">
        <v>0</v>
      </c>
      <c r="H15" s="149">
        <v>0</v>
      </c>
      <c r="I15" s="149">
        <v>0</v>
      </c>
      <c r="J15" s="149">
        <v>0</v>
      </c>
      <c r="K15" s="179">
        <v>0</v>
      </c>
      <c r="L15" s="149">
        <v>0</v>
      </c>
      <c r="M15" s="149">
        <v>0</v>
      </c>
      <c r="N15" s="150">
        <v>0</v>
      </c>
      <c r="O15" s="151">
        <f>SUM(B15:N15)</f>
        <v>2</v>
      </c>
      <c r="P15" s="3"/>
    </row>
    <row r="16" spans="1:16" ht="20.25" customHeight="1" x14ac:dyDescent="0.2">
      <c r="A16" s="166" t="s">
        <v>19</v>
      </c>
      <c r="B16" s="153">
        <v>304</v>
      </c>
      <c r="C16" s="176">
        <v>2953</v>
      </c>
      <c r="D16" s="153">
        <v>38</v>
      </c>
      <c r="E16" s="153"/>
      <c r="F16" s="153">
        <v>0</v>
      </c>
      <c r="G16" s="153">
        <v>0</v>
      </c>
      <c r="H16" s="153">
        <v>0</v>
      </c>
      <c r="I16" s="153">
        <v>864</v>
      </c>
      <c r="J16" s="153">
        <v>0</v>
      </c>
      <c r="K16" s="153">
        <v>78</v>
      </c>
      <c r="L16" s="153">
        <v>482</v>
      </c>
      <c r="M16" s="153">
        <v>217</v>
      </c>
      <c r="N16" s="154">
        <v>0</v>
      </c>
      <c r="O16" s="155">
        <f>SUM(B16:N16)</f>
        <v>4936</v>
      </c>
      <c r="P16" s="4"/>
    </row>
    <row r="17" spans="1:16" s="5" customFormat="1" ht="17.25" customHeight="1" x14ac:dyDescent="0.2">
      <c r="A17" s="167" t="s">
        <v>20</v>
      </c>
      <c r="B17" s="156">
        <f t="shared" ref="B17:O17" si="1">SUM(B13:B16)</f>
        <v>18899</v>
      </c>
      <c r="C17" s="177">
        <f t="shared" si="1"/>
        <v>4169</v>
      </c>
      <c r="D17" s="156">
        <f t="shared" si="1"/>
        <v>17945</v>
      </c>
      <c r="E17" s="156">
        <f t="shared" si="1"/>
        <v>2165</v>
      </c>
      <c r="F17" s="156">
        <f t="shared" si="1"/>
        <v>125</v>
      </c>
      <c r="G17" s="156">
        <f t="shared" si="1"/>
        <v>1339</v>
      </c>
      <c r="H17" s="156">
        <f t="shared" si="1"/>
        <v>93</v>
      </c>
      <c r="I17" s="156">
        <f t="shared" si="1"/>
        <v>1004</v>
      </c>
      <c r="J17" s="156">
        <f t="shared" si="1"/>
        <v>3634</v>
      </c>
      <c r="K17" s="156">
        <f t="shared" si="1"/>
        <v>827</v>
      </c>
      <c r="L17" s="156">
        <f t="shared" si="1"/>
        <v>8180</v>
      </c>
      <c r="M17" s="156">
        <f t="shared" si="1"/>
        <v>6269</v>
      </c>
      <c r="N17" s="157">
        <f t="shared" si="1"/>
        <v>1020</v>
      </c>
      <c r="O17" s="158">
        <f t="shared" si="1"/>
        <v>65669</v>
      </c>
    </row>
    <row r="18" spans="1:16" ht="17.25" customHeight="1" x14ac:dyDescent="0.2">
      <c r="A18" s="184"/>
      <c r="B18" s="159"/>
      <c r="C18" s="178"/>
      <c r="D18" s="159"/>
      <c r="E18" s="159"/>
      <c r="F18" s="159"/>
      <c r="G18" s="159"/>
      <c r="H18" s="159"/>
      <c r="I18" s="159"/>
      <c r="J18" s="159"/>
      <c r="K18" s="159"/>
      <c r="L18" s="159"/>
      <c r="M18" s="159"/>
      <c r="N18" s="160"/>
      <c r="O18" s="161"/>
    </row>
    <row r="19" spans="1:16" ht="30" customHeight="1" x14ac:dyDescent="0.2">
      <c r="A19" s="169" t="s">
        <v>22</v>
      </c>
      <c r="B19" s="159"/>
      <c r="C19" s="178"/>
      <c r="D19" s="159"/>
      <c r="E19" s="159"/>
      <c r="F19" s="159"/>
      <c r="G19" s="159"/>
      <c r="H19" s="159"/>
      <c r="I19" s="159"/>
      <c r="J19" s="159"/>
      <c r="K19" s="159"/>
      <c r="L19" s="159"/>
      <c r="M19" s="159"/>
      <c r="N19" s="160"/>
      <c r="O19" s="161"/>
    </row>
    <row r="20" spans="1:16" ht="17.25" customHeight="1" x14ac:dyDescent="0.2">
      <c r="A20" s="165" t="s">
        <v>16</v>
      </c>
      <c r="B20" s="171">
        <v>14537</v>
      </c>
      <c r="C20" s="172">
        <v>2708</v>
      </c>
      <c r="D20" s="171">
        <v>8356</v>
      </c>
      <c r="E20" s="171">
        <v>2229</v>
      </c>
      <c r="F20" s="171">
        <v>147</v>
      </c>
      <c r="G20" s="171">
        <v>680</v>
      </c>
      <c r="H20" s="171">
        <v>68</v>
      </c>
      <c r="I20" s="171">
        <v>196</v>
      </c>
      <c r="J20" s="172">
        <v>4243</v>
      </c>
      <c r="K20" s="172">
        <v>615</v>
      </c>
      <c r="L20" s="171">
        <v>3851</v>
      </c>
      <c r="M20" s="171">
        <v>3581</v>
      </c>
      <c r="N20" s="173">
        <v>1133</v>
      </c>
      <c r="O20" s="180">
        <f>SUM(B20:N20)</f>
        <v>42344</v>
      </c>
      <c r="P20" s="2"/>
    </row>
    <row r="21" spans="1:16" ht="17.25" customHeight="1" x14ac:dyDescent="0.2">
      <c r="A21" s="165" t="s">
        <v>17</v>
      </c>
      <c r="B21" s="149">
        <v>488</v>
      </c>
      <c r="C21" s="175">
        <v>162</v>
      </c>
      <c r="D21" s="149">
        <v>146</v>
      </c>
      <c r="E21" s="149"/>
      <c r="F21" s="149">
        <v>0</v>
      </c>
      <c r="G21" s="149">
        <v>1</v>
      </c>
      <c r="H21" s="149">
        <v>0</v>
      </c>
      <c r="I21" s="149">
        <v>0</v>
      </c>
      <c r="J21" s="175">
        <v>8</v>
      </c>
      <c r="K21" s="175">
        <v>20</v>
      </c>
      <c r="L21" s="149">
        <v>102</v>
      </c>
      <c r="M21" s="149">
        <v>1</v>
      </c>
      <c r="N21" s="150">
        <v>6</v>
      </c>
      <c r="O21" s="181">
        <f>SUM(B21:N21)</f>
        <v>934</v>
      </c>
    </row>
    <row r="22" spans="1:16" ht="17.25" customHeight="1" x14ac:dyDescent="0.2">
      <c r="A22" s="165" t="s">
        <v>18</v>
      </c>
      <c r="B22" s="149">
        <v>0</v>
      </c>
      <c r="C22" s="175">
        <v>0</v>
      </c>
      <c r="D22" s="149">
        <v>0</v>
      </c>
      <c r="E22" s="149"/>
      <c r="F22" s="149">
        <v>0</v>
      </c>
      <c r="G22" s="149">
        <v>0</v>
      </c>
      <c r="H22" s="149">
        <v>0</v>
      </c>
      <c r="I22" s="149">
        <v>5</v>
      </c>
      <c r="J22" s="175">
        <v>0</v>
      </c>
      <c r="K22" s="175">
        <v>0</v>
      </c>
      <c r="L22" s="149">
        <v>0</v>
      </c>
      <c r="M22" s="149">
        <v>0</v>
      </c>
      <c r="N22" s="150">
        <v>0</v>
      </c>
      <c r="O22" s="181">
        <f>SUM(B22:N22)</f>
        <v>5</v>
      </c>
      <c r="P22" s="3"/>
    </row>
    <row r="23" spans="1:16" ht="20.25" customHeight="1" x14ac:dyDescent="0.2">
      <c r="A23" s="166" t="s">
        <v>19</v>
      </c>
      <c r="B23" s="153">
        <v>377</v>
      </c>
      <c r="C23" s="176">
        <v>204</v>
      </c>
      <c r="D23" s="153">
        <v>0</v>
      </c>
      <c r="E23" s="153"/>
      <c r="F23" s="153">
        <v>0</v>
      </c>
      <c r="G23" s="153">
        <v>0</v>
      </c>
      <c r="H23" s="153">
        <v>0</v>
      </c>
      <c r="I23" s="153">
        <v>1580</v>
      </c>
      <c r="J23" s="176">
        <v>0</v>
      </c>
      <c r="K23" s="176">
        <v>8</v>
      </c>
      <c r="L23" s="153">
        <v>25</v>
      </c>
      <c r="M23" s="153">
        <v>119</v>
      </c>
      <c r="N23" s="154">
        <v>0</v>
      </c>
      <c r="O23" s="182">
        <f>SUM(B23:N23)</f>
        <v>2313</v>
      </c>
      <c r="P23" s="4"/>
    </row>
    <row r="24" spans="1:16" s="5" customFormat="1" ht="17.25" customHeight="1" x14ac:dyDescent="0.2">
      <c r="A24" s="167" t="s">
        <v>20</v>
      </c>
      <c r="B24" s="156">
        <f t="shared" ref="B24:O24" si="2">SUM(B20:B23)</f>
        <v>15402</v>
      </c>
      <c r="C24" s="177">
        <f t="shared" si="2"/>
        <v>3074</v>
      </c>
      <c r="D24" s="156">
        <f t="shared" si="2"/>
        <v>8502</v>
      </c>
      <c r="E24" s="156">
        <f t="shared" si="2"/>
        <v>2229</v>
      </c>
      <c r="F24" s="156">
        <f t="shared" si="2"/>
        <v>147</v>
      </c>
      <c r="G24" s="156">
        <f t="shared" si="2"/>
        <v>681</v>
      </c>
      <c r="H24" s="156">
        <f t="shared" si="2"/>
        <v>68</v>
      </c>
      <c r="I24" s="156">
        <f t="shared" si="2"/>
        <v>1781</v>
      </c>
      <c r="J24" s="177">
        <f t="shared" si="2"/>
        <v>4251</v>
      </c>
      <c r="K24" s="177">
        <f t="shared" si="2"/>
        <v>643</v>
      </c>
      <c r="L24" s="156">
        <f t="shared" si="2"/>
        <v>3978</v>
      </c>
      <c r="M24" s="156">
        <f t="shared" si="2"/>
        <v>3701</v>
      </c>
      <c r="N24" s="157">
        <f t="shared" si="2"/>
        <v>1139</v>
      </c>
      <c r="O24" s="183">
        <f t="shared" si="2"/>
        <v>45596</v>
      </c>
    </row>
    <row r="25" spans="1:16" ht="17.25" customHeight="1" x14ac:dyDescent="0.2">
      <c r="A25" s="184"/>
      <c r="B25" s="159"/>
      <c r="C25" s="178"/>
      <c r="D25" s="159"/>
      <c r="E25" s="159"/>
      <c r="F25" s="159"/>
      <c r="G25" s="159"/>
      <c r="H25" s="159"/>
      <c r="I25" s="159"/>
      <c r="J25" s="159"/>
      <c r="K25" s="159"/>
      <c r="L25" s="159"/>
      <c r="M25" s="159"/>
      <c r="N25" s="160"/>
      <c r="O25" s="161"/>
    </row>
    <row r="26" spans="1:16" ht="30" customHeight="1" x14ac:dyDescent="0.2">
      <c r="A26" s="164" t="s">
        <v>23</v>
      </c>
      <c r="B26" s="159"/>
      <c r="C26" s="178"/>
      <c r="D26" s="159"/>
      <c r="E26" s="159"/>
      <c r="F26" s="159"/>
      <c r="G26" s="159"/>
      <c r="H26" s="159"/>
      <c r="I26" s="159"/>
      <c r="J26" s="159"/>
      <c r="K26" s="159"/>
      <c r="L26" s="159"/>
      <c r="M26" s="159"/>
      <c r="N26" s="160"/>
      <c r="O26" s="161"/>
    </row>
    <row r="27" spans="1:16" ht="17.25" customHeight="1" x14ac:dyDescent="0.2">
      <c r="A27" s="165" t="s">
        <v>16</v>
      </c>
      <c r="B27" s="171">
        <v>30693</v>
      </c>
      <c r="C27" s="172">
        <v>29161</v>
      </c>
      <c r="D27" s="171">
        <f>D6+D13-D20</f>
        <v>107973</v>
      </c>
      <c r="E27" s="171">
        <v>2811</v>
      </c>
      <c r="F27" s="171">
        <v>1648</v>
      </c>
      <c r="G27" s="171">
        <v>11661</v>
      </c>
      <c r="H27" s="171">
        <f t="shared" ref="H27:I30" si="3">H6+H13-H20</f>
        <v>1425</v>
      </c>
      <c r="I27" s="171">
        <f t="shared" si="3"/>
        <v>708</v>
      </c>
      <c r="J27" s="172">
        <v>52025</v>
      </c>
      <c r="K27" s="172">
        <v>5820</v>
      </c>
      <c r="L27" s="171">
        <f>L6+L13-L20</f>
        <v>28402</v>
      </c>
      <c r="M27" s="171">
        <v>60658</v>
      </c>
      <c r="N27" s="173">
        <f>N6+N13-N20</f>
        <v>9605</v>
      </c>
      <c r="O27" s="180">
        <f>SUM(B27:N27)</f>
        <v>342590</v>
      </c>
      <c r="P27" s="2"/>
    </row>
    <row r="28" spans="1:16" ht="17.25" customHeight="1" x14ac:dyDescent="0.2">
      <c r="A28" s="165" t="s">
        <v>17</v>
      </c>
      <c r="B28" s="149">
        <v>3569</v>
      </c>
      <c r="C28" s="175">
        <v>9508</v>
      </c>
      <c r="D28" s="149">
        <f>D7+D14-D21</f>
        <v>2016</v>
      </c>
      <c r="E28" s="149"/>
      <c r="F28" s="149">
        <v>0</v>
      </c>
      <c r="G28" s="149">
        <v>165</v>
      </c>
      <c r="H28" s="149">
        <f t="shared" si="3"/>
        <v>0</v>
      </c>
      <c r="I28" s="149">
        <f t="shared" si="3"/>
        <v>91</v>
      </c>
      <c r="J28" s="175">
        <v>156</v>
      </c>
      <c r="K28" s="175">
        <v>1014</v>
      </c>
      <c r="L28" s="149">
        <f>L7+L14-L21</f>
        <v>6455</v>
      </c>
      <c r="M28" s="149">
        <v>391</v>
      </c>
      <c r="N28" s="150">
        <f>N7+N14-N21</f>
        <v>733</v>
      </c>
      <c r="O28" s="181">
        <f>SUM(B28:N28)</f>
        <v>24098</v>
      </c>
    </row>
    <row r="29" spans="1:16" ht="17.25" customHeight="1" x14ac:dyDescent="0.2">
      <c r="A29" s="165" t="s">
        <v>18</v>
      </c>
      <c r="B29" s="149">
        <v>9</v>
      </c>
      <c r="C29" s="175">
        <v>5</v>
      </c>
      <c r="D29" s="149">
        <v>0</v>
      </c>
      <c r="E29" s="149"/>
      <c r="F29" s="149">
        <v>0</v>
      </c>
      <c r="G29" s="149">
        <v>0</v>
      </c>
      <c r="H29" s="149">
        <f t="shared" si="3"/>
        <v>0</v>
      </c>
      <c r="I29" s="149">
        <f t="shared" si="3"/>
        <v>27</v>
      </c>
      <c r="J29" s="175">
        <v>0</v>
      </c>
      <c r="K29" s="175">
        <v>0</v>
      </c>
      <c r="L29" s="149">
        <f>L8+L15-L22</f>
        <v>0</v>
      </c>
      <c r="M29" s="149">
        <v>107</v>
      </c>
      <c r="N29" s="150">
        <f>N8+N15-N22</f>
        <v>0</v>
      </c>
      <c r="O29" s="181">
        <f>SUM(B29:N29)</f>
        <v>148</v>
      </c>
      <c r="P29" s="3"/>
    </row>
    <row r="30" spans="1:16" ht="20.25" customHeight="1" x14ac:dyDescent="0.2">
      <c r="A30" s="166" t="s">
        <v>19</v>
      </c>
      <c r="B30" s="153">
        <v>4126</v>
      </c>
      <c r="C30" s="176">
        <v>14826</v>
      </c>
      <c r="D30" s="153">
        <v>38</v>
      </c>
      <c r="E30" s="153"/>
      <c r="F30" s="153">
        <v>0</v>
      </c>
      <c r="G30" s="153">
        <v>0</v>
      </c>
      <c r="H30" s="153">
        <f t="shared" si="3"/>
        <v>0</v>
      </c>
      <c r="I30" s="153">
        <f t="shared" si="3"/>
        <v>12051</v>
      </c>
      <c r="J30" s="176">
        <v>0</v>
      </c>
      <c r="K30" s="176">
        <v>182</v>
      </c>
      <c r="L30" s="153">
        <f>L9+L16-L23</f>
        <v>704</v>
      </c>
      <c r="M30" s="153">
        <v>3992</v>
      </c>
      <c r="N30" s="154">
        <f>N9+N16-N23</f>
        <v>0</v>
      </c>
      <c r="O30" s="182">
        <f>SUM(B30:N30)</f>
        <v>35919</v>
      </c>
      <c r="P30" s="4"/>
    </row>
    <row r="31" spans="1:16" s="5" customFormat="1" ht="17.25" customHeight="1" x14ac:dyDescent="0.2">
      <c r="A31" s="167" t="s">
        <v>20</v>
      </c>
      <c r="B31" s="156">
        <f t="shared" ref="B31:O31" si="4">SUM(B27:B30)</f>
        <v>38397</v>
      </c>
      <c r="C31" s="177">
        <f t="shared" si="4"/>
        <v>53500</v>
      </c>
      <c r="D31" s="156">
        <f t="shared" si="4"/>
        <v>110027</v>
      </c>
      <c r="E31" s="156">
        <f t="shared" si="4"/>
        <v>2811</v>
      </c>
      <c r="F31" s="156">
        <f t="shared" si="4"/>
        <v>1648</v>
      </c>
      <c r="G31" s="156">
        <f t="shared" si="4"/>
        <v>11826</v>
      </c>
      <c r="H31" s="156">
        <f t="shared" si="4"/>
        <v>1425</v>
      </c>
      <c r="I31" s="156">
        <f t="shared" si="4"/>
        <v>12877</v>
      </c>
      <c r="J31" s="177">
        <f t="shared" si="4"/>
        <v>52181</v>
      </c>
      <c r="K31" s="177">
        <f t="shared" si="4"/>
        <v>7016</v>
      </c>
      <c r="L31" s="156">
        <f t="shared" si="4"/>
        <v>35561</v>
      </c>
      <c r="M31" s="156">
        <f t="shared" si="4"/>
        <v>65148</v>
      </c>
      <c r="N31" s="157">
        <f t="shared" si="4"/>
        <v>10338</v>
      </c>
      <c r="O31" s="183">
        <f t="shared" si="4"/>
        <v>402755</v>
      </c>
    </row>
    <row r="32" spans="1:16" x14ac:dyDescent="0.2">
      <c r="B32" s="162"/>
    </row>
    <row r="33" spans="1:1" x14ac:dyDescent="0.2">
      <c r="A33" s="51" t="s">
        <v>68</v>
      </c>
    </row>
  </sheetData>
  <mergeCells count="3">
    <mergeCell ref="A1:O1"/>
    <mergeCell ref="A2:O2"/>
    <mergeCell ref="A3:O3"/>
  </mergeCells>
  <printOptions horizontalCentered="1"/>
  <pageMargins left="0" right="0" top="0" bottom="0" header="0" footer="0.5"/>
  <pageSetup paperSize="9" scale="7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3"/>
  <sheetViews>
    <sheetView zoomScaleNormal="100" workbookViewId="0">
      <pane xSplit="1" ySplit="3" topLeftCell="D7" activePane="bottomRight" state="frozen"/>
      <selection sqref="A1:XFD3"/>
      <selection pane="topRight" sqref="A1:XFD3"/>
      <selection pane="bottomLeft" sqref="A1:XFD3"/>
      <selection pane="bottomRight" activeCell="L21" sqref="L21"/>
    </sheetView>
  </sheetViews>
  <sheetFormatPr defaultRowHeight="12.75" x14ac:dyDescent="0.2"/>
  <cols>
    <col min="1" max="1" width="54" style="34" customWidth="1"/>
    <col min="2" max="7" width="15.7109375" style="34" customWidth="1"/>
    <col min="8" max="8" width="18.85546875" style="34" customWidth="1"/>
    <col min="9" max="11" width="15.7109375" style="34" customWidth="1"/>
    <col min="12" max="12" width="11.42578125" style="34" customWidth="1"/>
  </cols>
  <sheetData>
    <row r="1" spans="1:12" s="47" customFormat="1" ht="18" customHeight="1" x14ac:dyDescent="0.25">
      <c r="A1" s="196" t="s">
        <v>56</v>
      </c>
      <c r="B1" s="196"/>
      <c r="C1" s="196"/>
      <c r="D1" s="196"/>
      <c r="E1" s="196"/>
      <c r="F1" s="196"/>
      <c r="G1" s="196"/>
      <c r="H1" s="196"/>
      <c r="I1" s="196"/>
      <c r="J1" s="196"/>
      <c r="K1" s="196"/>
      <c r="L1" s="196"/>
    </row>
    <row r="2" spans="1:12" s="47" customFormat="1" ht="18" customHeight="1" x14ac:dyDescent="0.25">
      <c r="A2" s="196" t="s">
        <v>80</v>
      </c>
      <c r="B2" s="196"/>
      <c r="C2" s="196"/>
      <c r="D2" s="196"/>
      <c r="E2" s="196"/>
      <c r="F2" s="196"/>
      <c r="G2" s="196"/>
      <c r="H2" s="196"/>
      <c r="I2" s="196"/>
      <c r="J2" s="196"/>
      <c r="K2" s="196"/>
      <c r="L2" s="196"/>
    </row>
    <row r="3" spans="1:12" s="18" customFormat="1" ht="51" customHeight="1" x14ac:dyDescent="0.2">
      <c r="A3" s="36"/>
      <c r="B3" s="23" t="s">
        <v>76</v>
      </c>
      <c r="C3" s="23" t="s">
        <v>43</v>
      </c>
      <c r="D3" s="23" t="s">
        <v>69</v>
      </c>
      <c r="E3" s="23" t="s">
        <v>44</v>
      </c>
      <c r="F3" s="23" t="s">
        <v>70</v>
      </c>
      <c r="G3" s="23" t="s">
        <v>9</v>
      </c>
      <c r="H3" s="191" t="s">
        <v>78</v>
      </c>
      <c r="I3" s="23" t="s">
        <v>71</v>
      </c>
      <c r="J3" s="23" t="s">
        <v>48</v>
      </c>
      <c r="K3" s="23" t="s">
        <v>66</v>
      </c>
      <c r="L3" s="24" t="s">
        <v>14</v>
      </c>
    </row>
    <row r="4" spans="1:12" s="1" customFormat="1" ht="15" customHeight="1" x14ac:dyDescent="0.2">
      <c r="A4" s="193" t="s">
        <v>57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6"/>
    </row>
    <row r="5" spans="1:12" ht="15" customHeight="1" x14ac:dyDescent="0.2">
      <c r="A5" s="38" t="s">
        <v>50</v>
      </c>
      <c r="B5" s="27">
        <v>120160</v>
      </c>
      <c r="C5" s="27">
        <v>13872</v>
      </c>
      <c r="D5" s="27">
        <v>215</v>
      </c>
      <c r="E5" s="27">
        <v>160716</v>
      </c>
      <c r="F5" s="27">
        <v>288</v>
      </c>
      <c r="G5" s="27">
        <v>36340</v>
      </c>
      <c r="H5" s="27">
        <v>9950</v>
      </c>
      <c r="I5" s="27">
        <v>1950</v>
      </c>
      <c r="J5" s="27">
        <v>61349</v>
      </c>
      <c r="K5" s="27">
        <v>34354</v>
      </c>
      <c r="L5" s="27">
        <f>SUM(B5:K5)</f>
        <v>439194</v>
      </c>
    </row>
    <row r="6" spans="1:12" ht="15" customHeight="1" x14ac:dyDescent="0.2">
      <c r="A6" s="38" t="s">
        <v>51</v>
      </c>
      <c r="B6" s="27">
        <v>12129</v>
      </c>
      <c r="C6" s="27">
        <v>420</v>
      </c>
      <c r="D6" s="27"/>
      <c r="E6" s="27">
        <v>11831</v>
      </c>
      <c r="F6" s="27"/>
      <c r="G6" s="27"/>
      <c r="H6" s="27">
        <v>1838</v>
      </c>
      <c r="I6" s="27"/>
      <c r="J6" s="27">
        <v>246</v>
      </c>
      <c r="K6" s="27">
        <v>13449</v>
      </c>
      <c r="L6" s="27">
        <f t="shared" ref="L6:L8" si="0">SUM(B6:K6)</f>
        <v>39913</v>
      </c>
    </row>
    <row r="7" spans="1:12" ht="15" customHeight="1" x14ac:dyDescent="0.2">
      <c r="A7" s="38" t="s">
        <v>52</v>
      </c>
      <c r="B7" s="27">
        <v>0</v>
      </c>
      <c r="C7" s="27"/>
      <c r="D7" s="27"/>
      <c r="E7" s="27">
        <v>50</v>
      </c>
      <c r="F7" s="27"/>
      <c r="G7" s="27"/>
      <c r="H7" s="27"/>
      <c r="I7" s="27"/>
      <c r="J7" s="27">
        <v>76</v>
      </c>
      <c r="K7" s="27">
        <v>8</v>
      </c>
      <c r="L7" s="27">
        <f t="shared" si="0"/>
        <v>134</v>
      </c>
    </row>
    <row r="8" spans="1:12" ht="15" customHeight="1" x14ac:dyDescent="0.2">
      <c r="A8" s="40" t="s">
        <v>53</v>
      </c>
      <c r="B8" s="27">
        <v>0</v>
      </c>
      <c r="C8" s="27"/>
      <c r="D8" s="27"/>
      <c r="E8" s="27">
        <v>15055</v>
      </c>
      <c r="F8" s="27"/>
      <c r="G8" s="27"/>
      <c r="H8" s="27">
        <v>476</v>
      </c>
      <c r="I8" s="27"/>
      <c r="J8" s="27">
        <v>4476</v>
      </c>
      <c r="K8" s="27">
        <v>25817</v>
      </c>
      <c r="L8" s="27">
        <f t="shared" si="0"/>
        <v>45824</v>
      </c>
    </row>
    <row r="9" spans="1:12" ht="15" customHeight="1" x14ac:dyDescent="0.2">
      <c r="A9" s="41" t="s">
        <v>14</v>
      </c>
      <c r="B9" s="29">
        <f t="shared" ref="B9:K9" si="1">SUM(B5:B8)</f>
        <v>132289</v>
      </c>
      <c r="C9" s="29">
        <f t="shared" si="1"/>
        <v>14292</v>
      </c>
      <c r="D9" s="29">
        <f t="shared" si="1"/>
        <v>215</v>
      </c>
      <c r="E9" s="29">
        <f t="shared" si="1"/>
        <v>187652</v>
      </c>
      <c r="F9" s="29">
        <f t="shared" si="1"/>
        <v>288</v>
      </c>
      <c r="G9" s="29">
        <f t="shared" si="1"/>
        <v>36340</v>
      </c>
      <c r="H9" s="29">
        <f t="shared" si="1"/>
        <v>12264</v>
      </c>
      <c r="I9" s="29">
        <f t="shared" si="1"/>
        <v>1950</v>
      </c>
      <c r="J9" s="29">
        <f t="shared" si="1"/>
        <v>66147</v>
      </c>
      <c r="K9" s="29">
        <f t="shared" si="1"/>
        <v>73628</v>
      </c>
      <c r="L9" s="29">
        <f>SUM(L5:L8)</f>
        <v>525065</v>
      </c>
    </row>
    <row r="10" spans="1:12" ht="15" customHeight="1" x14ac:dyDescent="0.2">
      <c r="A10" s="42" t="s">
        <v>58</v>
      </c>
      <c r="B10" s="31"/>
      <c r="C10" s="31"/>
      <c r="D10" s="31"/>
      <c r="E10" s="32"/>
      <c r="F10" s="32"/>
      <c r="G10" s="31"/>
      <c r="H10" s="31"/>
      <c r="I10" s="31"/>
      <c r="J10" s="31"/>
      <c r="K10" s="31"/>
      <c r="L10" s="31"/>
    </row>
    <row r="11" spans="1:12" ht="15" customHeight="1" x14ac:dyDescent="0.2">
      <c r="A11" s="38" t="str">
        <f>A5</f>
        <v>Life Assurance</v>
      </c>
      <c r="B11" s="27">
        <v>7378</v>
      </c>
      <c r="C11" s="27">
        <v>837</v>
      </c>
      <c r="D11" s="27"/>
      <c r="E11" s="27">
        <v>70119</v>
      </c>
      <c r="F11" s="27"/>
      <c r="G11" s="27">
        <v>3001</v>
      </c>
      <c r="H11" s="27">
        <v>494</v>
      </c>
      <c r="I11" s="27"/>
      <c r="J11" s="27">
        <v>6106</v>
      </c>
      <c r="K11" s="27">
        <v>3636</v>
      </c>
      <c r="L11" s="27">
        <f>SUM(B11:K11)</f>
        <v>91571</v>
      </c>
    </row>
    <row r="12" spans="1:12" ht="15" customHeight="1" x14ac:dyDescent="0.2">
      <c r="A12" s="38" t="str">
        <f>A6</f>
        <v>Pension</v>
      </c>
      <c r="B12" s="27">
        <v>808</v>
      </c>
      <c r="C12" s="27">
        <v>1</v>
      </c>
      <c r="D12" s="27"/>
      <c r="E12" s="27">
        <v>470</v>
      </c>
      <c r="F12" s="27"/>
      <c r="G12" s="27"/>
      <c r="H12" s="27">
        <v>26</v>
      </c>
      <c r="I12" s="27"/>
      <c r="J12" s="27"/>
      <c r="K12" s="27">
        <v>384</v>
      </c>
      <c r="L12" s="27">
        <f t="shared" ref="L12:L14" si="2">SUM(B12:K12)</f>
        <v>1689</v>
      </c>
    </row>
    <row r="13" spans="1:12" ht="15" customHeight="1" x14ac:dyDescent="0.2">
      <c r="A13" s="38" t="str">
        <f>A7</f>
        <v>Permanent Health Insurance</v>
      </c>
      <c r="B13" s="27">
        <v>0</v>
      </c>
      <c r="C13" s="27"/>
      <c r="D13" s="27"/>
      <c r="E13" s="27">
        <v>12</v>
      </c>
      <c r="F13" s="27"/>
      <c r="G13" s="27"/>
      <c r="H13" s="27"/>
      <c r="I13" s="27"/>
      <c r="J13" s="27"/>
      <c r="K13" s="27"/>
      <c r="L13" s="27">
        <f t="shared" si="2"/>
        <v>12</v>
      </c>
    </row>
    <row r="14" spans="1:12" ht="15" customHeight="1" x14ac:dyDescent="0.2">
      <c r="A14" s="40" t="str">
        <f>A8</f>
        <v>Linked Long Term Insurance</v>
      </c>
      <c r="B14" s="27">
        <v>0</v>
      </c>
      <c r="C14" s="27"/>
      <c r="D14" s="27"/>
      <c r="E14" s="27">
        <v>1968</v>
      </c>
      <c r="F14" s="27"/>
      <c r="G14" s="27"/>
      <c r="H14" s="27">
        <v>51</v>
      </c>
      <c r="I14" s="27"/>
      <c r="J14" s="27">
        <v>176</v>
      </c>
      <c r="K14" s="27">
        <v>1928</v>
      </c>
      <c r="L14" s="27">
        <f t="shared" si="2"/>
        <v>4123</v>
      </c>
    </row>
    <row r="15" spans="1:12" ht="15" customHeight="1" x14ac:dyDescent="0.2">
      <c r="A15" s="41" t="str">
        <f>A9</f>
        <v>TOTAL</v>
      </c>
      <c r="B15" s="29">
        <f t="shared" ref="B15:K15" si="3">SUM(B11:B14)</f>
        <v>8186</v>
      </c>
      <c r="C15" s="29">
        <f t="shared" si="3"/>
        <v>838</v>
      </c>
      <c r="D15" s="29">
        <f t="shared" si="3"/>
        <v>0</v>
      </c>
      <c r="E15" s="30">
        <f t="shared" si="3"/>
        <v>72569</v>
      </c>
      <c r="F15" s="30"/>
      <c r="G15" s="29">
        <f t="shared" si="3"/>
        <v>3001</v>
      </c>
      <c r="H15" s="29">
        <f t="shared" si="3"/>
        <v>571</v>
      </c>
      <c r="I15" s="29">
        <f t="shared" si="3"/>
        <v>0</v>
      </c>
      <c r="J15" s="29">
        <f t="shared" si="3"/>
        <v>6282</v>
      </c>
      <c r="K15" s="29">
        <f t="shared" si="3"/>
        <v>5948</v>
      </c>
      <c r="L15" s="29">
        <f>SUM(L11:L14)</f>
        <v>97395</v>
      </c>
    </row>
    <row r="16" spans="1:12" ht="15" customHeight="1" x14ac:dyDescent="0.2">
      <c r="A16" s="43" t="s">
        <v>59</v>
      </c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31"/>
    </row>
    <row r="17" spans="1:12" ht="15" customHeight="1" x14ac:dyDescent="0.2">
      <c r="A17" s="38" t="str">
        <f>A11</f>
        <v>Life Assurance</v>
      </c>
      <c r="B17" s="27">
        <f>B5-B23+B11</f>
        <v>7399</v>
      </c>
      <c r="C17" s="27">
        <f>C5-C23+C11</f>
        <v>1624</v>
      </c>
      <c r="D17" s="27">
        <f t="shared" ref="D17:J17" si="4">D5-D23+D11</f>
        <v>33</v>
      </c>
      <c r="E17" s="27">
        <f>E5-E23+E11</f>
        <v>39509</v>
      </c>
      <c r="F17" s="27">
        <f t="shared" si="4"/>
        <v>41</v>
      </c>
      <c r="G17" s="27">
        <f t="shared" si="4"/>
        <v>3662</v>
      </c>
      <c r="H17" s="27">
        <f t="shared" si="4"/>
        <v>933</v>
      </c>
      <c r="I17" s="27">
        <f t="shared" si="4"/>
        <v>112</v>
      </c>
      <c r="J17" s="27">
        <f t="shared" si="4"/>
        <v>6131</v>
      </c>
      <c r="K17" s="27">
        <f>K5-K23+K11</f>
        <v>3831</v>
      </c>
      <c r="L17" s="27">
        <f>SUM(B17:K17)</f>
        <v>63275</v>
      </c>
    </row>
    <row r="18" spans="1:12" ht="15" customHeight="1" x14ac:dyDescent="0.2">
      <c r="A18" s="38" t="str">
        <f>A12</f>
        <v>Pension</v>
      </c>
      <c r="B18" s="27">
        <f t="shared" ref="B18:K20" si="5">B6-B24+B12</f>
        <v>398</v>
      </c>
      <c r="C18" s="27">
        <f t="shared" si="5"/>
        <v>17</v>
      </c>
      <c r="D18" s="27">
        <f t="shared" si="5"/>
        <v>0</v>
      </c>
      <c r="E18" s="27">
        <f t="shared" si="5"/>
        <v>816</v>
      </c>
      <c r="F18" s="27">
        <f t="shared" si="5"/>
        <v>0</v>
      </c>
      <c r="G18" s="27">
        <f t="shared" si="5"/>
        <v>0</v>
      </c>
      <c r="H18" s="27">
        <f t="shared" si="5"/>
        <v>542</v>
      </c>
      <c r="I18" s="27">
        <f t="shared" si="5"/>
        <v>0</v>
      </c>
      <c r="J18" s="27">
        <f t="shared" si="5"/>
        <v>8</v>
      </c>
      <c r="K18" s="27">
        <f t="shared" si="5"/>
        <v>459</v>
      </c>
      <c r="L18" s="27">
        <f t="shared" ref="L18:L20" si="6">SUM(B18:K18)</f>
        <v>2240</v>
      </c>
    </row>
    <row r="19" spans="1:12" ht="15" customHeight="1" x14ac:dyDescent="0.2">
      <c r="A19" s="38" t="str">
        <f>A13</f>
        <v>Permanent Health Insurance</v>
      </c>
      <c r="B19" s="27">
        <f t="shared" si="5"/>
        <v>0</v>
      </c>
      <c r="C19" s="27">
        <f t="shared" si="5"/>
        <v>0</v>
      </c>
      <c r="D19" s="27">
        <f t="shared" si="5"/>
        <v>0</v>
      </c>
      <c r="E19" s="27">
        <f t="shared" si="5"/>
        <v>5</v>
      </c>
      <c r="F19" s="27">
        <f t="shared" si="5"/>
        <v>0</v>
      </c>
      <c r="G19" s="27">
        <f t="shared" si="5"/>
        <v>0</v>
      </c>
      <c r="H19" s="27">
        <f t="shared" si="5"/>
        <v>0</v>
      </c>
      <c r="I19" s="27">
        <f t="shared" si="5"/>
        <v>0</v>
      </c>
      <c r="J19" s="27">
        <f t="shared" si="5"/>
        <v>1</v>
      </c>
      <c r="K19" s="27">
        <f t="shared" si="5"/>
        <v>1</v>
      </c>
      <c r="L19" s="27">
        <f t="shared" si="6"/>
        <v>7</v>
      </c>
    </row>
    <row r="20" spans="1:12" ht="15" customHeight="1" x14ac:dyDescent="0.2">
      <c r="A20" s="40" t="str">
        <f>A14</f>
        <v>Linked Long Term Insurance</v>
      </c>
      <c r="B20" s="27">
        <f t="shared" si="5"/>
        <v>0</v>
      </c>
      <c r="C20" s="27">
        <f t="shared" si="5"/>
        <v>0</v>
      </c>
      <c r="D20" s="27">
        <f t="shared" si="5"/>
        <v>0</v>
      </c>
      <c r="E20" s="27">
        <f t="shared" si="5"/>
        <v>1462</v>
      </c>
      <c r="F20" s="27">
        <f t="shared" si="5"/>
        <v>0</v>
      </c>
      <c r="G20" s="27">
        <f t="shared" si="5"/>
        <v>0</v>
      </c>
      <c r="H20" s="27">
        <f t="shared" si="5"/>
        <v>118</v>
      </c>
      <c r="I20" s="27">
        <f t="shared" si="5"/>
        <v>0</v>
      </c>
      <c r="J20" s="27">
        <f t="shared" si="5"/>
        <v>222</v>
      </c>
      <c r="K20" s="27">
        <f t="shared" si="5"/>
        <v>2020</v>
      </c>
      <c r="L20" s="27">
        <f t="shared" si="6"/>
        <v>3822</v>
      </c>
    </row>
    <row r="21" spans="1:12" ht="15" customHeight="1" x14ac:dyDescent="0.2">
      <c r="A21" s="41" t="str">
        <f>A15</f>
        <v>TOTAL</v>
      </c>
      <c r="B21" s="29">
        <f t="shared" ref="B21:K21" si="7">SUM(B17:B20)</f>
        <v>7797</v>
      </c>
      <c r="C21" s="29">
        <f t="shared" si="7"/>
        <v>1641</v>
      </c>
      <c r="D21" s="29">
        <f t="shared" si="7"/>
        <v>33</v>
      </c>
      <c r="E21" s="29">
        <f t="shared" si="7"/>
        <v>41792</v>
      </c>
      <c r="F21" s="29">
        <f t="shared" si="7"/>
        <v>41</v>
      </c>
      <c r="G21" s="29">
        <f t="shared" si="7"/>
        <v>3662</v>
      </c>
      <c r="H21" s="29">
        <f t="shared" si="7"/>
        <v>1593</v>
      </c>
      <c r="I21" s="29">
        <f t="shared" si="7"/>
        <v>112</v>
      </c>
      <c r="J21" s="29">
        <f t="shared" si="7"/>
        <v>6362</v>
      </c>
      <c r="K21" s="29">
        <f t="shared" si="7"/>
        <v>6311</v>
      </c>
      <c r="L21" s="29">
        <f>SUM(L17:L20)</f>
        <v>69344</v>
      </c>
    </row>
    <row r="22" spans="1:12" ht="15" customHeight="1" x14ac:dyDescent="0.2">
      <c r="A22" s="194" t="s">
        <v>60</v>
      </c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31"/>
    </row>
    <row r="23" spans="1:12" ht="15" customHeight="1" x14ac:dyDescent="0.2">
      <c r="A23" s="38" t="str">
        <f>A17</f>
        <v>Life Assurance</v>
      </c>
      <c r="B23" s="27">
        <v>120139</v>
      </c>
      <c r="C23" s="27">
        <v>13085</v>
      </c>
      <c r="D23" s="27">
        <v>182</v>
      </c>
      <c r="E23" s="27">
        <v>191326</v>
      </c>
      <c r="F23" s="27">
        <v>247</v>
      </c>
      <c r="G23" s="27">
        <v>35679</v>
      </c>
      <c r="H23" s="27">
        <v>9511</v>
      </c>
      <c r="I23" s="27">
        <v>1838</v>
      </c>
      <c r="J23" s="27">
        <v>61324</v>
      </c>
      <c r="K23" s="27">
        <v>34159</v>
      </c>
      <c r="L23" s="27">
        <f>SUM(B23:K23)</f>
        <v>467490</v>
      </c>
    </row>
    <row r="24" spans="1:12" ht="15" customHeight="1" x14ac:dyDescent="0.2">
      <c r="A24" s="38" t="str">
        <f>A18</f>
        <v>Pension</v>
      </c>
      <c r="B24" s="27">
        <v>12539</v>
      </c>
      <c r="C24" s="27">
        <v>404</v>
      </c>
      <c r="D24" s="27">
        <v>0</v>
      </c>
      <c r="E24" s="27">
        <v>11485</v>
      </c>
      <c r="F24" s="27">
        <v>0</v>
      </c>
      <c r="G24" s="27">
        <v>0</v>
      </c>
      <c r="H24" s="27">
        <v>1322</v>
      </c>
      <c r="I24" s="27">
        <v>0</v>
      </c>
      <c r="J24" s="27">
        <v>238</v>
      </c>
      <c r="K24" s="27">
        <v>13374</v>
      </c>
      <c r="L24" s="27">
        <f t="shared" ref="L24:L26" si="8">SUM(B24:K24)</f>
        <v>39362</v>
      </c>
    </row>
    <row r="25" spans="1:12" ht="15" customHeight="1" x14ac:dyDescent="0.2">
      <c r="A25" s="38" t="str">
        <f>A19</f>
        <v>Permanent Health Insurance</v>
      </c>
      <c r="B25" s="27">
        <v>0</v>
      </c>
      <c r="C25" s="27">
        <v>0</v>
      </c>
      <c r="D25" s="27">
        <v>0</v>
      </c>
      <c r="E25" s="27">
        <v>57</v>
      </c>
      <c r="F25" s="27">
        <v>0</v>
      </c>
      <c r="G25" s="27">
        <v>0</v>
      </c>
      <c r="H25" s="27">
        <v>0</v>
      </c>
      <c r="I25" s="27">
        <v>0</v>
      </c>
      <c r="J25" s="27">
        <v>75</v>
      </c>
      <c r="K25" s="27">
        <v>7</v>
      </c>
      <c r="L25" s="27">
        <f t="shared" si="8"/>
        <v>139</v>
      </c>
    </row>
    <row r="26" spans="1:12" ht="15" customHeight="1" x14ac:dyDescent="0.2">
      <c r="A26" s="38" t="str">
        <f>A20</f>
        <v>Linked Long Term Insurance</v>
      </c>
      <c r="B26" s="27">
        <v>0</v>
      </c>
      <c r="C26" s="27">
        <v>0</v>
      </c>
      <c r="D26" s="27">
        <v>0</v>
      </c>
      <c r="E26" s="27">
        <v>15561</v>
      </c>
      <c r="F26" s="27">
        <v>0</v>
      </c>
      <c r="G26" s="27">
        <v>0</v>
      </c>
      <c r="H26" s="27">
        <v>409</v>
      </c>
      <c r="I26" s="27">
        <v>0</v>
      </c>
      <c r="J26" s="27">
        <v>4430</v>
      </c>
      <c r="K26" s="27">
        <v>25725</v>
      </c>
      <c r="L26" s="27">
        <f t="shared" si="8"/>
        <v>46125</v>
      </c>
    </row>
    <row r="27" spans="1:12" ht="15" customHeight="1" x14ac:dyDescent="0.2">
      <c r="A27" s="44" t="str">
        <f>A21</f>
        <v>TOTAL</v>
      </c>
      <c r="B27" s="29">
        <f t="shared" ref="B27:K27" si="9">SUM(B23:B26)</f>
        <v>132678</v>
      </c>
      <c r="C27" s="29">
        <f t="shared" si="9"/>
        <v>13489</v>
      </c>
      <c r="D27" s="29">
        <f t="shared" si="9"/>
        <v>182</v>
      </c>
      <c r="E27" s="29">
        <f t="shared" si="9"/>
        <v>218429</v>
      </c>
      <c r="F27" s="29">
        <f t="shared" si="9"/>
        <v>247</v>
      </c>
      <c r="G27" s="29">
        <f t="shared" si="9"/>
        <v>35679</v>
      </c>
      <c r="H27" s="29">
        <f t="shared" si="9"/>
        <v>11242</v>
      </c>
      <c r="I27" s="29">
        <f t="shared" si="9"/>
        <v>1838</v>
      </c>
      <c r="J27" s="29">
        <f t="shared" si="9"/>
        <v>66067</v>
      </c>
      <c r="K27" s="29">
        <f t="shared" si="9"/>
        <v>73265</v>
      </c>
      <c r="L27" s="29">
        <f>SUM(B27:K27)</f>
        <v>553116</v>
      </c>
    </row>
    <row r="28" spans="1:12" x14ac:dyDescent="0.2">
      <c r="A28" s="48"/>
      <c r="B28" s="48"/>
      <c r="C28" s="46"/>
      <c r="D28" s="46"/>
      <c r="E28" s="45"/>
      <c r="F28" s="45"/>
      <c r="G28" s="46"/>
      <c r="H28" s="46"/>
      <c r="I28" s="46"/>
      <c r="J28" s="46"/>
      <c r="K28" s="46"/>
      <c r="L28" s="46"/>
    </row>
    <row r="29" spans="1:12" x14ac:dyDescent="0.2">
      <c r="A29" s="35" t="s">
        <v>54</v>
      </c>
      <c r="B29" s="35"/>
      <c r="C29" s="45"/>
      <c r="D29" s="45"/>
      <c r="E29" s="45"/>
      <c r="F29" s="45"/>
      <c r="G29" s="45"/>
      <c r="H29" s="45"/>
      <c r="I29" s="45"/>
      <c r="J29" s="45"/>
      <c r="K29" s="45"/>
      <c r="L29" s="45"/>
    </row>
    <row r="30" spans="1:12" x14ac:dyDescent="0.2">
      <c r="A30" s="192" t="s">
        <v>79</v>
      </c>
      <c r="B30" s="35"/>
      <c r="C30" s="45"/>
      <c r="D30" s="45"/>
      <c r="E30" s="45"/>
      <c r="F30" s="45"/>
      <c r="G30" s="45"/>
      <c r="H30" s="45"/>
      <c r="I30" s="45"/>
      <c r="J30" s="45"/>
      <c r="K30" s="45"/>
      <c r="L30" s="45"/>
    </row>
    <row r="31" spans="1:12" x14ac:dyDescent="0.2">
      <c r="A31" s="48" t="s">
        <v>68</v>
      </c>
      <c r="B31" s="48"/>
      <c r="C31" s="46"/>
      <c r="D31" s="46"/>
      <c r="E31" s="45"/>
      <c r="F31" s="45"/>
      <c r="G31" s="46"/>
      <c r="H31" s="46"/>
      <c r="I31" s="46"/>
      <c r="J31" s="46"/>
      <c r="K31" s="46"/>
      <c r="L31" s="46"/>
    </row>
    <row r="32" spans="1:12" x14ac:dyDescent="0.2">
      <c r="C32" s="187"/>
      <c r="D32" s="187"/>
      <c r="E32" s="187"/>
      <c r="F32" s="187"/>
      <c r="G32" s="187"/>
      <c r="H32" s="187"/>
      <c r="I32" s="187"/>
      <c r="J32" s="187"/>
      <c r="K32" s="187"/>
    </row>
    <row r="33" spans="3:12" x14ac:dyDescent="0.2">
      <c r="C33" s="187"/>
      <c r="D33" s="187"/>
      <c r="E33" s="187"/>
      <c r="F33" s="187"/>
      <c r="G33" s="187"/>
      <c r="H33" s="187"/>
      <c r="I33" s="187"/>
      <c r="J33" s="187"/>
      <c r="K33" s="187"/>
    </row>
    <row r="34" spans="3:12" x14ac:dyDescent="0.2">
      <c r="C34" s="188"/>
      <c r="D34" s="188"/>
      <c r="E34" s="188"/>
      <c r="F34" s="188"/>
      <c r="G34" s="188"/>
      <c r="H34" s="188"/>
      <c r="I34" s="188"/>
      <c r="J34" s="188"/>
      <c r="K34" s="188"/>
      <c r="L34" s="188"/>
    </row>
    <row r="35" spans="3:12" x14ac:dyDescent="0.2">
      <c r="C35" s="188"/>
      <c r="D35" s="188"/>
      <c r="E35" s="188"/>
      <c r="F35" s="188"/>
      <c r="G35" s="188"/>
      <c r="H35" s="188"/>
      <c r="I35" s="188"/>
      <c r="J35" s="188"/>
      <c r="K35" s="188"/>
      <c r="L35" s="188"/>
    </row>
    <row r="36" spans="3:12" x14ac:dyDescent="0.2">
      <c r="C36" s="188"/>
      <c r="D36" s="188"/>
      <c r="E36" s="188"/>
      <c r="F36" s="188"/>
      <c r="G36" s="188"/>
      <c r="H36" s="188"/>
      <c r="I36" s="188"/>
      <c r="J36" s="188"/>
      <c r="K36" s="188"/>
      <c r="L36" s="188"/>
    </row>
    <row r="37" spans="3:12" x14ac:dyDescent="0.2">
      <c r="C37" s="188"/>
      <c r="D37" s="188"/>
      <c r="E37" s="188"/>
      <c r="F37" s="188"/>
      <c r="G37" s="188"/>
      <c r="H37" s="188"/>
      <c r="I37" s="188"/>
      <c r="J37" s="188"/>
      <c r="K37" s="188"/>
      <c r="L37" s="188"/>
    </row>
    <row r="38" spans="3:12" x14ac:dyDescent="0.2">
      <c r="C38" s="188"/>
      <c r="D38" s="188"/>
      <c r="E38" s="188"/>
      <c r="F38" s="188"/>
      <c r="G38" s="188"/>
      <c r="H38" s="188"/>
      <c r="I38" s="188"/>
      <c r="J38" s="188"/>
      <c r="K38" s="188"/>
      <c r="L38" s="188"/>
    </row>
    <row r="39" spans="3:12" x14ac:dyDescent="0.2">
      <c r="C39" s="185"/>
      <c r="D39" s="185"/>
      <c r="E39" s="185"/>
      <c r="F39" s="185"/>
      <c r="G39" s="185"/>
      <c r="H39" s="185"/>
      <c r="I39" s="185"/>
      <c r="J39" s="185"/>
      <c r="K39" s="185"/>
      <c r="L39" s="185"/>
    </row>
    <row r="40" spans="3:12" x14ac:dyDescent="0.2">
      <c r="C40" s="186"/>
      <c r="D40" s="186"/>
      <c r="E40" s="186"/>
      <c r="F40" s="186"/>
      <c r="G40" s="185"/>
      <c r="H40" s="186"/>
      <c r="I40" s="186"/>
      <c r="J40" s="186"/>
      <c r="K40" s="186"/>
      <c r="L40" s="186"/>
    </row>
    <row r="41" spans="3:12" x14ac:dyDescent="0.2">
      <c r="C41" s="186"/>
      <c r="D41" s="186"/>
      <c r="E41" s="185"/>
      <c r="F41" s="186"/>
      <c r="G41" s="185"/>
      <c r="H41" s="185"/>
      <c r="I41" s="186"/>
      <c r="J41" s="186"/>
      <c r="K41" s="185"/>
      <c r="L41" s="185"/>
    </row>
    <row r="42" spans="3:12" x14ac:dyDescent="0.2">
      <c r="C42" s="185"/>
      <c r="D42" s="186"/>
      <c r="E42" s="185"/>
      <c r="F42" s="186"/>
      <c r="G42" s="185"/>
      <c r="H42" s="186"/>
      <c r="I42" s="186"/>
      <c r="J42" s="186"/>
      <c r="K42" s="185"/>
      <c r="L42" s="185"/>
    </row>
    <row r="43" spans="3:12" x14ac:dyDescent="0.2">
      <c r="C43" s="185"/>
      <c r="D43" s="186"/>
      <c r="E43" s="185"/>
      <c r="F43" s="186"/>
      <c r="G43" s="185"/>
      <c r="H43" s="186"/>
      <c r="I43" s="186"/>
      <c r="J43" s="186"/>
      <c r="K43" s="185"/>
      <c r="L43" s="185"/>
    </row>
  </sheetData>
  <mergeCells count="2">
    <mergeCell ref="A1:L1"/>
    <mergeCell ref="A2:L2"/>
  </mergeCells>
  <pageMargins left="0.7" right="0.7" top="0.75" bottom="0.75" header="0.3" footer="0.3"/>
  <pageSetup scale="6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3"/>
  <sheetViews>
    <sheetView zoomScaleNormal="100" workbookViewId="0">
      <pane xSplit="1" ySplit="3" topLeftCell="B4" activePane="bottomRight" state="frozen"/>
      <selection sqref="A1:XFD3"/>
      <selection pane="topRight" sqref="A1:XFD3"/>
      <selection pane="bottomLeft" sqref="A1:XFD3"/>
      <selection pane="bottomRight" activeCell="D32" sqref="D32"/>
    </sheetView>
  </sheetViews>
  <sheetFormatPr defaultRowHeight="12.75" x14ac:dyDescent="0.2"/>
  <cols>
    <col min="1" max="1" width="54" style="34" customWidth="1"/>
    <col min="2" max="7" width="15.7109375" style="34" customWidth="1"/>
    <col min="8" max="8" width="18.85546875" style="34" customWidth="1"/>
    <col min="9" max="11" width="15.7109375" style="34" customWidth="1"/>
    <col min="12" max="12" width="11.42578125" style="34" customWidth="1"/>
  </cols>
  <sheetData>
    <row r="1" spans="1:12" s="47" customFormat="1" ht="18" customHeight="1" x14ac:dyDescent="0.25">
      <c r="A1" s="196" t="s">
        <v>56</v>
      </c>
      <c r="B1" s="196"/>
      <c r="C1" s="196"/>
      <c r="D1" s="196"/>
      <c r="E1" s="196"/>
      <c r="F1" s="196"/>
      <c r="G1" s="196"/>
      <c r="H1" s="196"/>
      <c r="I1" s="196"/>
      <c r="J1" s="196"/>
      <c r="K1" s="196"/>
      <c r="L1" s="196"/>
    </row>
    <row r="2" spans="1:12" s="47" customFormat="1" ht="18" customHeight="1" x14ac:dyDescent="0.25">
      <c r="A2" s="196" t="s">
        <v>77</v>
      </c>
      <c r="B2" s="196"/>
      <c r="C2" s="196"/>
      <c r="D2" s="196"/>
      <c r="E2" s="196"/>
      <c r="F2" s="196"/>
      <c r="G2" s="196"/>
      <c r="H2" s="196"/>
      <c r="I2" s="196"/>
      <c r="J2" s="196"/>
      <c r="K2" s="196"/>
      <c r="L2" s="196"/>
    </row>
    <row r="3" spans="1:12" s="18" customFormat="1" ht="51" customHeight="1" x14ac:dyDescent="0.2">
      <c r="A3" s="36"/>
      <c r="B3" s="23" t="s">
        <v>76</v>
      </c>
      <c r="C3" s="23" t="s">
        <v>43</v>
      </c>
      <c r="D3" s="23" t="s">
        <v>69</v>
      </c>
      <c r="E3" s="23" t="s">
        <v>44</v>
      </c>
      <c r="F3" s="23" t="s">
        <v>70</v>
      </c>
      <c r="G3" s="23" t="s">
        <v>9</v>
      </c>
      <c r="H3" s="191" t="s">
        <v>78</v>
      </c>
      <c r="I3" s="23" t="s">
        <v>71</v>
      </c>
      <c r="J3" s="23" t="s">
        <v>48</v>
      </c>
      <c r="K3" s="23" t="s">
        <v>66</v>
      </c>
      <c r="L3" s="24" t="s">
        <v>14</v>
      </c>
    </row>
    <row r="4" spans="1:12" s="1" customFormat="1" ht="15" customHeight="1" x14ac:dyDescent="0.2">
      <c r="A4" s="193" t="s">
        <v>57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6"/>
    </row>
    <row r="5" spans="1:12" ht="15" customHeight="1" x14ac:dyDescent="0.2">
      <c r="A5" s="38" t="s">
        <v>50</v>
      </c>
      <c r="B5" s="27">
        <v>120222</v>
      </c>
      <c r="C5" s="27">
        <v>15124</v>
      </c>
      <c r="D5" s="27">
        <v>242</v>
      </c>
      <c r="E5" s="27">
        <v>134710</v>
      </c>
      <c r="F5" s="27">
        <v>346</v>
      </c>
      <c r="G5" s="27">
        <v>37207</v>
      </c>
      <c r="H5" s="27">
        <v>10391</v>
      </c>
      <c r="I5" s="27">
        <v>2071</v>
      </c>
      <c r="J5" s="27">
        <v>61185</v>
      </c>
      <c r="K5" s="27">
        <v>33914</v>
      </c>
      <c r="L5" s="27">
        <f>SUM(B5:K5)</f>
        <v>415412</v>
      </c>
    </row>
    <row r="6" spans="1:12" ht="15" customHeight="1" x14ac:dyDescent="0.2">
      <c r="A6" s="38" t="s">
        <v>51</v>
      </c>
      <c r="B6" s="27">
        <v>11775</v>
      </c>
      <c r="C6" s="27">
        <v>392</v>
      </c>
      <c r="D6" s="27"/>
      <c r="E6" s="27">
        <v>12667</v>
      </c>
      <c r="F6" s="27"/>
      <c r="G6" s="27"/>
      <c r="H6" s="27">
        <v>1854</v>
      </c>
      <c r="I6" s="27"/>
      <c r="J6" s="27">
        <v>257</v>
      </c>
      <c r="K6" s="27">
        <v>13618</v>
      </c>
      <c r="L6" s="27">
        <f t="shared" ref="L6:L8" si="0">SUM(B6:K6)</f>
        <v>40563</v>
      </c>
    </row>
    <row r="7" spans="1:12" ht="15" customHeight="1" x14ac:dyDescent="0.2">
      <c r="A7" s="38" t="s">
        <v>52</v>
      </c>
      <c r="B7" s="27">
        <v>0</v>
      </c>
      <c r="C7" s="27"/>
      <c r="D7" s="27"/>
      <c r="E7" s="27">
        <v>46</v>
      </c>
      <c r="F7" s="27"/>
      <c r="G7" s="27"/>
      <c r="H7" s="27"/>
      <c r="I7" s="27"/>
      <c r="J7" s="27">
        <v>76</v>
      </c>
      <c r="K7" s="27">
        <v>9</v>
      </c>
      <c r="L7" s="27">
        <f t="shared" si="0"/>
        <v>131</v>
      </c>
    </row>
    <row r="8" spans="1:12" ht="15" customHeight="1" x14ac:dyDescent="0.2">
      <c r="A8" s="40" t="s">
        <v>53</v>
      </c>
      <c r="B8" s="27">
        <v>1</v>
      </c>
      <c r="C8" s="27"/>
      <c r="D8" s="27"/>
      <c r="E8" s="27">
        <v>13927</v>
      </c>
      <c r="F8" s="27"/>
      <c r="G8" s="27"/>
      <c r="H8" s="27">
        <v>481</v>
      </c>
      <c r="I8" s="27"/>
      <c r="J8" s="27">
        <v>4437</v>
      </c>
      <c r="K8" s="27">
        <v>26205</v>
      </c>
      <c r="L8" s="27">
        <f t="shared" si="0"/>
        <v>45051</v>
      </c>
    </row>
    <row r="9" spans="1:12" ht="15" customHeight="1" x14ac:dyDescent="0.2">
      <c r="A9" s="41" t="s">
        <v>14</v>
      </c>
      <c r="B9" s="29">
        <f t="shared" ref="B9:K9" si="1">SUM(B5:B8)</f>
        <v>131998</v>
      </c>
      <c r="C9" s="29">
        <f t="shared" si="1"/>
        <v>15516</v>
      </c>
      <c r="D9" s="29">
        <f t="shared" si="1"/>
        <v>242</v>
      </c>
      <c r="E9" s="29">
        <f t="shared" si="1"/>
        <v>161350</v>
      </c>
      <c r="F9" s="29">
        <f t="shared" si="1"/>
        <v>346</v>
      </c>
      <c r="G9" s="29">
        <f t="shared" si="1"/>
        <v>37207</v>
      </c>
      <c r="H9" s="29">
        <f t="shared" si="1"/>
        <v>12726</v>
      </c>
      <c r="I9" s="29">
        <f t="shared" si="1"/>
        <v>2071</v>
      </c>
      <c r="J9" s="29">
        <f t="shared" si="1"/>
        <v>65955</v>
      </c>
      <c r="K9" s="29">
        <f t="shared" si="1"/>
        <v>73746</v>
      </c>
      <c r="L9" s="29">
        <f>SUM(L5:L8)</f>
        <v>501157</v>
      </c>
    </row>
    <row r="10" spans="1:12" ht="15" customHeight="1" x14ac:dyDescent="0.2">
      <c r="A10" s="42" t="s">
        <v>58</v>
      </c>
      <c r="B10" s="31"/>
      <c r="C10" s="31"/>
      <c r="D10" s="31"/>
      <c r="E10" s="32"/>
      <c r="F10" s="32"/>
      <c r="G10" s="31"/>
      <c r="H10" s="31"/>
      <c r="I10" s="31"/>
      <c r="J10" s="31"/>
      <c r="K10" s="31"/>
      <c r="L10" s="31"/>
    </row>
    <row r="11" spans="1:12" ht="15" customHeight="1" x14ac:dyDescent="0.2">
      <c r="A11" s="38" t="str">
        <f>A5</f>
        <v>Life Assurance</v>
      </c>
      <c r="B11" s="27">
        <v>8800</v>
      </c>
      <c r="C11" s="27">
        <v>663</v>
      </c>
      <c r="D11" s="27">
        <v>0</v>
      </c>
      <c r="E11" s="27">
        <v>59707</v>
      </c>
      <c r="F11" s="27">
        <v>0</v>
      </c>
      <c r="G11" s="27">
        <v>2844</v>
      </c>
      <c r="H11" s="27">
        <v>239</v>
      </c>
      <c r="I11" s="27"/>
      <c r="J11" s="27">
        <v>5379</v>
      </c>
      <c r="K11" s="27">
        <v>4033</v>
      </c>
      <c r="L11" s="27">
        <f>SUM(B11:K11)</f>
        <v>81665</v>
      </c>
    </row>
    <row r="12" spans="1:12" ht="15" customHeight="1" x14ac:dyDescent="0.2">
      <c r="A12" s="38" t="str">
        <f>A6</f>
        <v>Pension</v>
      </c>
      <c r="B12" s="27">
        <v>939</v>
      </c>
      <c r="C12" s="27">
        <v>30</v>
      </c>
      <c r="D12" s="27">
        <v>0</v>
      </c>
      <c r="E12" s="27">
        <v>470</v>
      </c>
      <c r="F12" s="27"/>
      <c r="G12" s="27"/>
      <c r="H12" s="27">
        <v>6</v>
      </c>
      <c r="I12" s="27"/>
      <c r="J12" s="27"/>
      <c r="K12" s="27">
        <v>306</v>
      </c>
      <c r="L12" s="27">
        <f t="shared" ref="L12:L14" si="2">SUM(B12:K12)</f>
        <v>1751</v>
      </c>
    </row>
    <row r="13" spans="1:12" ht="15" customHeight="1" x14ac:dyDescent="0.2">
      <c r="A13" s="38" t="str">
        <f>A7</f>
        <v>Permanent Health Insurance</v>
      </c>
      <c r="B13" s="27">
        <v>0</v>
      </c>
      <c r="C13" s="27"/>
      <c r="D13" s="27">
        <v>0</v>
      </c>
      <c r="E13" s="27">
        <v>11</v>
      </c>
      <c r="F13" s="27"/>
      <c r="G13" s="27"/>
      <c r="H13" s="27"/>
      <c r="I13" s="27"/>
      <c r="J13" s="27"/>
      <c r="K13" s="27"/>
      <c r="L13" s="27">
        <f t="shared" si="2"/>
        <v>11</v>
      </c>
    </row>
    <row r="14" spans="1:12" ht="15" customHeight="1" x14ac:dyDescent="0.2">
      <c r="A14" s="40" t="str">
        <f>A8</f>
        <v>Linked Long Term Insurance</v>
      </c>
      <c r="B14" s="27">
        <v>0</v>
      </c>
      <c r="C14" s="27"/>
      <c r="D14" s="27">
        <v>0</v>
      </c>
      <c r="E14" s="27">
        <v>1947</v>
      </c>
      <c r="F14" s="27"/>
      <c r="G14" s="27"/>
      <c r="H14" s="27">
        <v>11</v>
      </c>
      <c r="I14" s="27"/>
      <c r="J14" s="27">
        <v>167</v>
      </c>
      <c r="K14" s="27">
        <v>1454</v>
      </c>
      <c r="L14" s="27">
        <f t="shared" si="2"/>
        <v>3579</v>
      </c>
    </row>
    <row r="15" spans="1:12" ht="15" customHeight="1" x14ac:dyDescent="0.2">
      <c r="A15" s="41" t="str">
        <f>A9</f>
        <v>TOTAL</v>
      </c>
      <c r="B15" s="29">
        <f t="shared" ref="B15:K15" si="3">SUM(B11:B14)</f>
        <v>9739</v>
      </c>
      <c r="C15" s="29">
        <f t="shared" si="3"/>
        <v>693</v>
      </c>
      <c r="D15" s="29">
        <f t="shared" si="3"/>
        <v>0</v>
      </c>
      <c r="E15" s="30">
        <f t="shared" si="3"/>
        <v>62135</v>
      </c>
      <c r="F15" s="30"/>
      <c r="G15" s="29">
        <f t="shared" si="3"/>
        <v>2844</v>
      </c>
      <c r="H15" s="29">
        <f t="shared" si="3"/>
        <v>256</v>
      </c>
      <c r="I15" s="29">
        <f t="shared" si="3"/>
        <v>0</v>
      </c>
      <c r="J15" s="29">
        <f t="shared" si="3"/>
        <v>5546</v>
      </c>
      <c r="K15" s="29">
        <f t="shared" si="3"/>
        <v>5793</v>
      </c>
      <c r="L15" s="29">
        <f>SUM(L11:L14)</f>
        <v>87006</v>
      </c>
    </row>
    <row r="16" spans="1:12" ht="15" customHeight="1" x14ac:dyDescent="0.2">
      <c r="A16" s="195" t="s">
        <v>59</v>
      </c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31"/>
    </row>
    <row r="17" spans="1:12" ht="15" customHeight="1" x14ac:dyDescent="0.2">
      <c r="A17" s="38" t="str">
        <f>A11</f>
        <v>Life Assurance</v>
      </c>
      <c r="B17" s="27">
        <f>B5-B23+B11</f>
        <v>8862</v>
      </c>
      <c r="C17" s="27">
        <f>C5-C23+C11</f>
        <v>1915</v>
      </c>
      <c r="D17" s="27">
        <f t="shared" ref="D17:J17" si="4">D5-D23+D11</f>
        <v>27</v>
      </c>
      <c r="E17" s="27">
        <f>E5-E23+E11</f>
        <v>33701</v>
      </c>
      <c r="F17" s="27">
        <f t="shared" si="4"/>
        <v>58</v>
      </c>
      <c r="G17" s="27">
        <f t="shared" si="4"/>
        <v>3711</v>
      </c>
      <c r="H17" s="27">
        <f t="shared" si="4"/>
        <v>680</v>
      </c>
      <c r="I17" s="27">
        <f t="shared" si="4"/>
        <v>121</v>
      </c>
      <c r="J17" s="27">
        <f t="shared" si="4"/>
        <v>5215</v>
      </c>
      <c r="K17" s="27">
        <f>K5-K23+K11</f>
        <v>3593</v>
      </c>
      <c r="L17" s="27">
        <f>SUM(B17:K17)</f>
        <v>57883</v>
      </c>
    </row>
    <row r="18" spans="1:12" ht="15" customHeight="1" x14ac:dyDescent="0.2">
      <c r="A18" s="38" t="str">
        <f>A12</f>
        <v>Pension</v>
      </c>
      <c r="B18" s="27">
        <f t="shared" ref="B18:K20" si="5">B6-B24+B12</f>
        <v>585</v>
      </c>
      <c r="C18" s="27">
        <f t="shared" si="5"/>
        <v>2</v>
      </c>
      <c r="D18" s="27">
        <f t="shared" si="5"/>
        <v>0</v>
      </c>
      <c r="E18" s="27">
        <f t="shared" si="5"/>
        <v>1306</v>
      </c>
      <c r="F18" s="27">
        <f t="shared" si="5"/>
        <v>0</v>
      </c>
      <c r="G18" s="27">
        <f t="shared" si="5"/>
        <v>0</v>
      </c>
      <c r="H18" s="27">
        <f t="shared" si="5"/>
        <v>22</v>
      </c>
      <c r="I18" s="27">
        <f t="shared" si="5"/>
        <v>0</v>
      </c>
      <c r="J18" s="27">
        <f t="shared" si="5"/>
        <v>11</v>
      </c>
      <c r="K18" s="27">
        <f t="shared" si="5"/>
        <v>475</v>
      </c>
      <c r="L18" s="27">
        <f t="shared" ref="L18:L20" si="6">SUM(B18:K18)</f>
        <v>2401</v>
      </c>
    </row>
    <row r="19" spans="1:12" ht="15" customHeight="1" x14ac:dyDescent="0.2">
      <c r="A19" s="38" t="str">
        <f>A13</f>
        <v>Permanent Health Insurance</v>
      </c>
      <c r="B19" s="27">
        <f t="shared" si="5"/>
        <v>0</v>
      </c>
      <c r="C19" s="27">
        <f t="shared" si="5"/>
        <v>0</v>
      </c>
      <c r="D19" s="27">
        <f t="shared" si="5"/>
        <v>0</v>
      </c>
      <c r="E19" s="27">
        <f t="shared" si="5"/>
        <v>7</v>
      </c>
      <c r="F19" s="27">
        <f t="shared" si="5"/>
        <v>0</v>
      </c>
      <c r="G19" s="27">
        <f t="shared" si="5"/>
        <v>0</v>
      </c>
      <c r="H19" s="27">
        <f t="shared" si="5"/>
        <v>0</v>
      </c>
      <c r="I19" s="27">
        <f t="shared" si="5"/>
        <v>0</v>
      </c>
      <c r="J19" s="27">
        <f t="shared" si="5"/>
        <v>0</v>
      </c>
      <c r="K19" s="27">
        <f t="shared" si="5"/>
        <v>1</v>
      </c>
      <c r="L19" s="27">
        <f t="shared" si="6"/>
        <v>8</v>
      </c>
    </row>
    <row r="20" spans="1:12" ht="15" customHeight="1" x14ac:dyDescent="0.2">
      <c r="A20" s="40" t="str">
        <f>A14</f>
        <v>Linked Long Term Insurance</v>
      </c>
      <c r="B20" s="27">
        <f t="shared" si="5"/>
        <v>1</v>
      </c>
      <c r="C20" s="27">
        <f t="shared" si="5"/>
        <v>0</v>
      </c>
      <c r="D20" s="27">
        <f t="shared" si="5"/>
        <v>0</v>
      </c>
      <c r="E20" s="27">
        <f t="shared" si="5"/>
        <v>819</v>
      </c>
      <c r="F20" s="27">
        <f t="shared" si="5"/>
        <v>0</v>
      </c>
      <c r="G20" s="27">
        <f t="shared" si="5"/>
        <v>0</v>
      </c>
      <c r="H20" s="27">
        <f t="shared" si="5"/>
        <v>16</v>
      </c>
      <c r="I20" s="27">
        <f t="shared" si="5"/>
        <v>0</v>
      </c>
      <c r="J20" s="27">
        <f t="shared" si="5"/>
        <v>128</v>
      </c>
      <c r="K20" s="27">
        <f t="shared" si="5"/>
        <v>1842</v>
      </c>
      <c r="L20" s="27">
        <f t="shared" si="6"/>
        <v>2806</v>
      </c>
    </row>
    <row r="21" spans="1:12" ht="15" customHeight="1" x14ac:dyDescent="0.2">
      <c r="A21" s="41" t="str">
        <f>A15</f>
        <v>TOTAL</v>
      </c>
      <c r="B21" s="29">
        <f t="shared" ref="B21:K21" si="7">SUM(B17:B20)</f>
        <v>9448</v>
      </c>
      <c r="C21" s="29">
        <f t="shared" si="7"/>
        <v>1917</v>
      </c>
      <c r="D21" s="29">
        <f t="shared" si="7"/>
        <v>27</v>
      </c>
      <c r="E21" s="29">
        <f t="shared" si="7"/>
        <v>35833</v>
      </c>
      <c r="F21" s="29">
        <f t="shared" si="7"/>
        <v>58</v>
      </c>
      <c r="G21" s="29">
        <f t="shared" si="7"/>
        <v>3711</v>
      </c>
      <c r="H21" s="29">
        <f t="shared" si="7"/>
        <v>718</v>
      </c>
      <c r="I21" s="29">
        <f t="shared" si="7"/>
        <v>121</v>
      </c>
      <c r="J21" s="29">
        <f t="shared" si="7"/>
        <v>5354</v>
      </c>
      <c r="K21" s="29">
        <f t="shared" si="7"/>
        <v>5911</v>
      </c>
      <c r="L21" s="29">
        <f>SUM(L17:L20)</f>
        <v>63098</v>
      </c>
    </row>
    <row r="22" spans="1:12" ht="15" customHeight="1" x14ac:dyDescent="0.2">
      <c r="A22" s="194" t="s">
        <v>60</v>
      </c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31"/>
    </row>
    <row r="23" spans="1:12" ht="15" customHeight="1" x14ac:dyDescent="0.2">
      <c r="A23" s="38" t="str">
        <f>A17</f>
        <v>Life Assurance</v>
      </c>
      <c r="B23" s="27">
        <v>120160</v>
      </c>
      <c r="C23" s="27">
        <v>13872</v>
      </c>
      <c r="D23" s="27">
        <v>215</v>
      </c>
      <c r="E23" s="27">
        <v>160716</v>
      </c>
      <c r="F23" s="27">
        <v>288</v>
      </c>
      <c r="G23" s="27">
        <v>36340</v>
      </c>
      <c r="H23" s="27">
        <v>9950</v>
      </c>
      <c r="I23" s="27">
        <v>1950</v>
      </c>
      <c r="J23" s="27">
        <v>61349</v>
      </c>
      <c r="K23" s="27">
        <v>34354</v>
      </c>
      <c r="L23" s="27">
        <f>SUM(B23:K23)</f>
        <v>439194</v>
      </c>
    </row>
    <row r="24" spans="1:12" ht="15" customHeight="1" x14ac:dyDescent="0.2">
      <c r="A24" s="38" t="str">
        <f>A18</f>
        <v>Pension</v>
      </c>
      <c r="B24" s="27">
        <v>12129</v>
      </c>
      <c r="C24" s="27">
        <v>420</v>
      </c>
      <c r="D24" s="27">
        <v>0</v>
      </c>
      <c r="E24" s="27">
        <v>11831</v>
      </c>
      <c r="F24" s="27">
        <v>0</v>
      </c>
      <c r="G24" s="27">
        <v>0</v>
      </c>
      <c r="H24" s="27">
        <v>1838</v>
      </c>
      <c r="I24" s="27">
        <v>0</v>
      </c>
      <c r="J24" s="27">
        <v>246</v>
      </c>
      <c r="K24" s="27">
        <v>13449</v>
      </c>
      <c r="L24" s="27">
        <f t="shared" ref="L24:L26" si="8">SUM(B24:K24)</f>
        <v>39913</v>
      </c>
    </row>
    <row r="25" spans="1:12" ht="15" customHeight="1" x14ac:dyDescent="0.2">
      <c r="A25" s="38" t="str">
        <f>A19</f>
        <v>Permanent Health Insurance</v>
      </c>
      <c r="B25" s="27">
        <v>0</v>
      </c>
      <c r="C25" s="27">
        <v>0</v>
      </c>
      <c r="D25" s="27">
        <v>0</v>
      </c>
      <c r="E25" s="27">
        <v>50</v>
      </c>
      <c r="F25" s="27">
        <v>0</v>
      </c>
      <c r="G25" s="27">
        <v>0</v>
      </c>
      <c r="H25" s="27">
        <v>0</v>
      </c>
      <c r="I25" s="27">
        <v>0</v>
      </c>
      <c r="J25" s="27">
        <v>76</v>
      </c>
      <c r="K25" s="27">
        <v>8</v>
      </c>
      <c r="L25" s="27">
        <f t="shared" si="8"/>
        <v>134</v>
      </c>
    </row>
    <row r="26" spans="1:12" ht="15" customHeight="1" x14ac:dyDescent="0.2">
      <c r="A26" s="38" t="str">
        <f>A20</f>
        <v>Linked Long Term Insurance</v>
      </c>
      <c r="B26" s="27">
        <v>0</v>
      </c>
      <c r="C26" s="27">
        <v>0</v>
      </c>
      <c r="D26" s="27">
        <v>0</v>
      </c>
      <c r="E26" s="27">
        <v>15055</v>
      </c>
      <c r="F26" s="27">
        <v>0</v>
      </c>
      <c r="G26" s="27">
        <v>0</v>
      </c>
      <c r="H26" s="27">
        <v>476</v>
      </c>
      <c r="I26" s="27">
        <v>0</v>
      </c>
      <c r="J26" s="27">
        <v>4476</v>
      </c>
      <c r="K26" s="27">
        <v>25817</v>
      </c>
      <c r="L26" s="27">
        <f t="shared" si="8"/>
        <v>45824</v>
      </c>
    </row>
    <row r="27" spans="1:12" ht="15" customHeight="1" x14ac:dyDescent="0.2">
      <c r="A27" s="44" t="str">
        <f>A21</f>
        <v>TOTAL</v>
      </c>
      <c r="B27" s="29">
        <f t="shared" ref="B27:K27" si="9">SUM(B23:B26)</f>
        <v>132289</v>
      </c>
      <c r="C27" s="29">
        <f t="shared" si="9"/>
        <v>14292</v>
      </c>
      <c r="D27" s="29">
        <f t="shared" si="9"/>
        <v>215</v>
      </c>
      <c r="E27" s="29">
        <f t="shared" si="9"/>
        <v>187652</v>
      </c>
      <c r="F27" s="29">
        <f t="shared" si="9"/>
        <v>288</v>
      </c>
      <c r="G27" s="29">
        <f t="shared" si="9"/>
        <v>36340</v>
      </c>
      <c r="H27" s="29">
        <f t="shared" si="9"/>
        <v>12264</v>
      </c>
      <c r="I27" s="29">
        <f t="shared" si="9"/>
        <v>1950</v>
      </c>
      <c r="J27" s="29">
        <f t="shared" si="9"/>
        <v>66147</v>
      </c>
      <c r="K27" s="29">
        <f t="shared" si="9"/>
        <v>73628</v>
      </c>
      <c r="L27" s="29">
        <f>SUM(B27:K27)</f>
        <v>525065</v>
      </c>
    </row>
    <row r="28" spans="1:12" x14ac:dyDescent="0.2">
      <c r="A28" s="48"/>
      <c r="B28" s="48"/>
      <c r="C28" s="46"/>
      <c r="D28" s="46"/>
      <c r="E28" s="45"/>
      <c r="F28" s="45"/>
      <c r="G28" s="46"/>
      <c r="H28" s="46"/>
      <c r="I28" s="46"/>
      <c r="J28" s="46"/>
      <c r="K28" s="46"/>
      <c r="L28" s="46"/>
    </row>
    <row r="29" spans="1:12" x14ac:dyDescent="0.2">
      <c r="A29" s="35" t="s">
        <v>54</v>
      </c>
      <c r="B29" s="35"/>
      <c r="C29" s="45"/>
      <c r="D29" s="45"/>
      <c r="E29" s="45"/>
      <c r="F29" s="45"/>
      <c r="G29" s="45"/>
      <c r="H29" s="45"/>
      <c r="I29" s="45"/>
      <c r="J29" s="45"/>
      <c r="K29" s="45"/>
      <c r="L29" s="45"/>
    </row>
    <row r="30" spans="1:12" x14ac:dyDescent="0.2">
      <c r="A30" s="192" t="s">
        <v>79</v>
      </c>
      <c r="B30" s="35"/>
      <c r="C30" s="45"/>
      <c r="D30" s="45"/>
      <c r="E30" s="45"/>
      <c r="F30" s="45"/>
      <c r="G30" s="45"/>
      <c r="H30" s="45"/>
      <c r="I30" s="45"/>
      <c r="J30" s="45"/>
      <c r="K30" s="45"/>
      <c r="L30" s="45"/>
    </row>
    <row r="31" spans="1:12" x14ac:dyDescent="0.2">
      <c r="A31" s="48" t="s">
        <v>68</v>
      </c>
      <c r="B31" s="48"/>
      <c r="C31" s="46"/>
      <c r="D31" s="46"/>
      <c r="E31" s="45"/>
      <c r="F31" s="45"/>
      <c r="G31" s="46"/>
      <c r="H31" s="46"/>
      <c r="I31" s="46"/>
      <c r="J31" s="46"/>
      <c r="K31" s="46"/>
      <c r="L31" s="46"/>
    </row>
    <row r="32" spans="1:12" x14ac:dyDescent="0.2">
      <c r="C32" s="187"/>
      <c r="D32" s="187"/>
      <c r="E32" s="187"/>
      <c r="F32" s="187"/>
      <c r="G32" s="187"/>
      <c r="H32" s="187"/>
      <c r="I32" s="187"/>
      <c r="J32" s="187"/>
      <c r="K32" s="187"/>
    </row>
    <row r="33" spans="3:12" x14ac:dyDescent="0.2">
      <c r="C33" s="187"/>
      <c r="D33" s="187"/>
      <c r="E33" s="187"/>
      <c r="F33" s="187"/>
      <c r="G33" s="187"/>
      <c r="H33" s="187"/>
      <c r="I33" s="187"/>
      <c r="J33" s="187"/>
      <c r="K33" s="187"/>
    </row>
    <row r="34" spans="3:12" x14ac:dyDescent="0.2">
      <c r="C34" s="188"/>
      <c r="D34" s="188"/>
      <c r="E34" s="188"/>
      <c r="F34" s="188"/>
      <c r="G34" s="188"/>
      <c r="H34" s="188"/>
      <c r="I34" s="188"/>
      <c r="J34" s="188"/>
      <c r="K34" s="188"/>
      <c r="L34" s="188"/>
    </row>
    <row r="35" spans="3:12" x14ac:dyDescent="0.2">
      <c r="C35" s="188"/>
      <c r="D35" s="188"/>
      <c r="E35" s="188"/>
      <c r="F35" s="188"/>
      <c r="G35" s="188"/>
      <c r="H35" s="188"/>
      <c r="I35" s="188"/>
      <c r="J35" s="188"/>
      <c r="K35" s="188"/>
      <c r="L35" s="188"/>
    </row>
    <row r="36" spans="3:12" x14ac:dyDescent="0.2">
      <c r="C36" s="188"/>
      <c r="D36" s="188"/>
      <c r="E36" s="188"/>
      <c r="F36" s="188"/>
      <c r="G36" s="188"/>
      <c r="H36" s="188"/>
      <c r="I36" s="188"/>
      <c r="J36" s="188"/>
      <c r="K36" s="188"/>
      <c r="L36" s="188"/>
    </row>
    <row r="37" spans="3:12" x14ac:dyDescent="0.2">
      <c r="C37" s="188"/>
      <c r="D37" s="188"/>
      <c r="E37" s="188"/>
      <c r="F37" s="188"/>
      <c r="G37" s="188"/>
      <c r="H37" s="188"/>
      <c r="I37" s="188"/>
      <c r="J37" s="188"/>
      <c r="K37" s="188"/>
      <c r="L37" s="188"/>
    </row>
    <row r="38" spans="3:12" x14ac:dyDescent="0.2">
      <c r="C38" s="188"/>
      <c r="D38" s="188"/>
      <c r="E38" s="188"/>
      <c r="F38" s="188"/>
      <c r="G38" s="188"/>
      <c r="H38" s="188"/>
      <c r="I38" s="188"/>
      <c r="J38" s="188"/>
      <c r="K38" s="188"/>
      <c r="L38" s="188"/>
    </row>
    <row r="39" spans="3:12" x14ac:dyDescent="0.2">
      <c r="C39" s="185"/>
      <c r="D39" s="185"/>
      <c r="E39" s="185"/>
      <c r="F39" s="185"/>
      <c r="G39" s="185"/>
      <c r="H39" s="185"/>
      <c r="I39" s="185"/>
      <c r="J39" s="185"/>
      <c r="K39" s="185"/>
      <c r="L39" s="185"/>
    </row>
    <row r="40" spans="3:12" x14ac:dyDescent="0.2">
      <c r="C40" s="186"/>
      <c r="D40" s="186"/>
      <c r="E40" s="186"/>
      <c r="F40" s="186"/>
      <c r="G40" s="185"/>
      <c r="H40" s="186"/>
      <c r="I40" s="186"/>
      <c r="J40" s="186"/>
      <c r="K40" s="186"/>
      <c r="L40" s="186"/>
    </row>
    <row r="41" spans="3:12" x14ac:dyDescent="0.2">
      <c r="C41" s="186"/>
      <c r="D41" s="186"/>
      <c r="E41" s="185"/>
      <c r="F41" s="186"/>
      <c r="G41" s="185"/>
      <c r="H41" s="185"/>
      <c r="I41" s="186"/>
      <c r="J41" s="186"/>
      <c r="K41" s="185"/>
      <c r="L41" s="185"/>
    </row>
    <row r="42" spans="3:12" x14ac:dyDescent="0.2">
      <c r="C42" s="185"/>
      <c r="D42" s="186"/>
      <c r="E42" s="185"/>
      <c r="F42" s="186"/>
      <c r="G42" s="185"/>
      <c r="H42" s="186"/>
      <c r="I42" s="186"/>
      <c r="J42" s="186"/>
      <c r="K42" s="185"/>
      <c r="L42" s="185"/>
    </row>
    <row r="43" spans="3:12" x14ac:dyDescent="0.2">
      <c r="C43" s="185"/>
      <c r="D43" s="186"/>
      <c r="E43" s="185"/>
      <c r="F43" s="186"/>
      <c r="G43" s="185"/>
      <c r="H43" s="186"/>
      <c r="I43" s="186"/>
      <c r="J43" s="186"/>
      <c r="K43" s="185"/>
      <c r="L43" s="185"/>
    </row>
  </sheetData>
  <mergeCells count="2">
    <mergeCell ref="A1:L1"/>
    <mergeCell ref="A2:L2"/>
  </mergeCells>
  <pageMargins left="0.7" right="0.7" top="0.75" bottom="0.75" header="0.3" footer="0.3"/>
  <pageSetup scale="6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3"/>
  <sheetViews>
    <sheetView zoomScaleNormal="100" workbookViewId="0">
      <pane xSplit="1" ySplit="3" topLeftCell="B4" activePane="bottomRight" state="frozen"/>
      <selection pane="topRight" activeCell="B1" sqref="B1"/>
      <selection pane="bottomLeft" activeCell="A6" sqref="A6"/>
      <selection pane="bottomRight" activeCell="A11" sqref="A11"/>
    </sheetView>
  </sheetViews>
  <sheetFormatPr defaultRowHeight="12.75" x14ac:dyDescent="0.2"/>
  <cols>
    <col min="1" max="1" width="54" style="34" customWidth="1"/>
    <col min="2" max="12" width="15.7109375" style="34" customWidth="1"/>
  </cols>
  <sheetData>
    <row r="1" spans="1:12" s="47" customFormat="1" ht="20.100000000000001" customHeight="1" x14ac:dyDescent="0.25">
      <c r="A1" s="196" t="s">
        <v>56</v>
      </c>
      <c r="B1" s="196"/>
      <c r="C1" s="196"/>
      <c r="D1" s="196"/>
      <c r="E1" s="196"/>
      <c r="F1" s="196"/>
      <c r="G1" s="196"/>
      <c r="H1" s="196"/>
      <c r="I1" s="196"/>
      <c r="J1" s="196"/>
      <c r="K1" s="196"/>
      <c r="L1" s="196"/>
    </row>
    <row r="2" spans="1:12" s="47" customFormat="1" ht="20.100000000000001" customHeight="1" x14ac:dyDescent="0.25">
      <c r="A2" s="196" t="s">
        <v>75</v>
      </c>
      <c r="B2" s="196"/>
      <c r="C2" s="196"/>
      <c r="D2" s="196"/>
      <c r="E2" s="196"/>
      <c r="F2" s="196"/>
      <c r="G2" s="196"/>
      <c r="H2" s="196"/>
      <c r="I2" s="196"/>
      <c r="J2" s="196"/>
      <c r="K2" s="196"/>
      <c r="L2" s="196"/>
    </row>
    <row r="3" spans="1:12" s="18" customFormat="1" ht="63.75" x14ac:dyDescent="0.2">
      <c r="A3" s="36"/>
      <c r="B3" s="23" t="s">
        <v>76</v>
      </c>
      <c r="C3" s="23" t="s">
        <v>43</v>
      </c>
      <c r="D3" s="23" t="s">
        <v>69</v>
      </c>
      <c r="E3" s="23" t="s">
        <v>44</v>
      </c>
      <c r="F3" s="23" t="s">
        <v>70</v>
      </c>
      <c r="G3" s="23" t="s">
        <v>9</v>
      </c>
      <c r="H3" s="191" t="s">
        <v>78</v>
      </c>
      <c r="I3" s="23" t="s">
        <v>71</v>
      </c>
      <c r="J3" s="23" t="s">
        <v>48</v>
      </c>
      <c r="K3" s="23" t="s">
        <v>66</v>
      </c>
      <c r="L3" s="24" t="s">
        <v>14</v>
      </c>
    </row>
    <row r="4" spans="1:12" s="1" customFormat="1" ht="15" customHeight="1" x14ac:dyDescent="0.2">
      <c r="A4" s="193" t="s">
        <v>57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6"/>
    </row>
    <row r="5" spans="1:12" ht="15" customHeight="1" x14ac:dyDescent="0.2">
      <c r="A5" s="38" t="s">
        <v>50</v>
      </c>
      <c r="B5" s="27">
        <v>118317</v>
      </c>
      <c r="C5" s="27">
        <v>14473</v>
      </c>
      <c r="D5" s="27">
        <v>285</v>
      </c>
      <c r="E5" s="27">
        <v>106036</v>
      </c>
      <c r="F5" s="27">
        <v>384</v>
      </c>
      <c r="G5" s="27">
        <v>39711</v>
      </c>
      <c r="H5" s="27">
        <v>12504</v>
      </c>
      <c r="I5" s="27">
        <v>2241</v>
      </c>
      <c r="J5" s="27">
        <v>60409</v>
      </c>
      <c r="K5" s="27">
        <v>34086</v>
      </c>
      <c r="L5" s="27">
        <f>SUM(B5:K5)</f>
        <v>388446</v>
      </c>
    </row>
    <row r="6" spans="1:12" ht="15" customHeight="1" x14ac:dyDescent="0.2">
      <c r="A6" s="38" t="s">
        <v>51</v>
      </c>
      <c r="B6" s="27">
        <v>10744</v>
      </c>
      <c r="C6" s="27">
        <v>563</v>
      </c>
      <c r="D6" s="27">
        <v>0</v>
      </c>
      <c r="E6" s="27">
        <v>14478</v>
      </c>
      <c r="F6" s="27"/>
      <c r="G6" s="27">
        <v>171</v>
      </c>
      <c r="H6" s="27">
        <v>1936</v>
      </c>
      <c r="I6" s="27"/>
      <c r="J6" s="27">
        <v>278</v>
      </c>
      <c r="K6" s="27">
        <v>13387</v>
      </c>
      <c r="L6" s="27">
        <f t="shared" ref="L6:L8" si="0">SUM(B6:K6)</f>
        <v>41557</v>
      </c>
    </row>
    <row r="7" spans="1:12" ht="15" customHeight="1" x14ac:dyDescent="0.2">
      <c r="A7" s="38" t="s">
        <v>52</v>
      </c>
      <c r="B7" s="27"/>
      <c r="C7" s="27"/>
      <c r="D7" s="27">
        <v>0</v>
      </c>
      <c r="E7" s="27">
        <v>42</v>
      </c>
      <c r="F7" s="27"/>
      <c r="G7" s="27"/>
      <c r="H7" s="27">
        <v>0</v>
      </c>
      <c r="I7" s="27"/>
      <c r="J7" s="27">
        <v>77</v>
      </c>
      <c r="K7" s="27">
        <v>9</v>
      </c>
      <c r="L7" s="27">
        <f t="shared" si="0"/>
        <v>128</v>
      </c>
    </row>
    <row r="8" spans="1:12" ht="15" customHeight="1" x14ac:dyDescent="0.2">
      <c r="A8" s="40" t="s">
        <v>53</v>
      </c>
      <c r="B8" s="27">
        <v>9</v>
      </c>
      <c r="C8" s="27"/>
      <c r="D8" s="27">
        <v>0</v>
      </c>
      <c r="E8" s="27">
        <v>11747</v>
      </c>
      <c r="F8" s="27"/>
      <c r="G8" s="27"/>
      <c r="H8" s="27">
        <v>492</v>
      </c>
      <c r="I8" s="27"/>
      <c r="J8" s="27">
        <v>4302</v>
      </c>
      <c r="K8" s="27">
        <v>25947</v>
      </c>
      <c r="L8" s="27">
        <f t="shared" si="0"/>
        <v>42497</v>
      </c>
    </row>
    <row r="9" spans="1:12" ht="15" customHeight="1" x14ac:dyDescent="0.2">
      <c r="A9" s="41" t="s">
        <v>14</v>
      </c>
      <c r="B9" s="29">
        <f t="shared" ref="B9:K9" si="1">SUM(B5:B8)</f>
        <v>129070</v>
      </c>
      <c r="C9" s="29">
        <f t="shared" si="1"/>
        <v>15036</v>
      </c>
      <c r="D9" s="29">
        <f t="shared" si="1"/>
        <v>285</v>
      </c>
      <c r="E9" s="30">
        <f t="shared" si="1"/>
        <v>132303</v>
      </c>
      <c r="F9" s="30">
        <f t="shared" si="1"/>
        <v>384</v>
      </c>
      <c r="G9" s="29">
        <f t="shared" si="1"/>
        <v>39882</v>
      </c>
      <c r="H9" s="29">
        <f t="shared" si="1"/>
        <v>14932</v>
      </c>
      <c r="I9" s="29">
        <f t="shared" si="1"/>
        <v>2241</v>
      </c>
      <c r="J9" s="29">
        <f t="shared" si="1"/>
        <v>65066</v>
      </c>
      <c r="K9" s="29">
        <f t="shared" si="1"/>
        <v>73429</v>
      </c>
      <c r="L9" s="29">
        <f>SUM(L5:L8)</f>
        <v>472628</v>
      </c>
    </row>
    <row r="10" spans="1:12" ht="15" customHeight="1" x14ac:dyDescent="0.2">
      <c r="A10" s="42" t="s">
        <v>58</v>
      </c>
      <c r="B10" s="31"/>
      <c r="C10" s="31"/>
      <c r="D10" s="31"/>
      <c r="E10" s="32"/>
      <c r="F10" s="32"/>
      <c r="G10" s="31"/>
      <c r="H10" s="31"/>
      <c r="I10" s="31"/>
      <c r="J10" s="31"/>
      <c r="K10" s="31"/>
      <c r="L10" s="31"/>
    </row>
    <row r="11" spans="1:12" ht="15" customHeight="1" x14ac:dyDescent="0.2">
      <c r="A11" s="38" t="str">
        <f>A5</f>
        <v>Life Assurance</v>
      </c>
      <c r="B11" s="27">
        <v>9309</v>
      </c>
      <c r="C11" s="27">
        <v>967</v>
      </c>
      <c r="D11" s="27">
        <v>0</v>
      </c>
      <c r="E11" s="27">
        <v>52504</v>
      </c>
      <c r="F11" s="27"/>
      <c r="G11" s="27">
        <v>2885</v>
      </c>
      <c r="H11" s="27">
        <v>407</v>
      </c>
      <c r="I11" s="27"/>
      <c r="J11" s="27">
        <v>6432</v>
      </c>
      <c r="K11" s="27">
        <v>3378</v>
      </c>
      <c r="L11" s="27">
        <f>SUM(B11:K11)</f>
        <v>75882</v>
      </c>
    </row>
    <row r="12" spans="1:12" ht="15" customHeight="1" x14ac:dyDescent="0.2">
      <c r="A12" s="38" t="str">
        <f>A6</f>
        <v>Pension</v>
      </c>
      <c r="B12" s="27">
        <v>1462</v>
      </c>
      <c r="C12" s="27"/>
      <c r="D12" s="27">
        <v>0</v>
      </c>
      <c r="E12" s="27">
        <v>452</v>
      </c>
      <c r="F12" s="27"/>
      <c r="G12" s="27"/>
      <c r="H12" s="27">
        <v>22</v>
      </c>
      <c r="I12" s="27"/>
      <c r="J12" s="27">
        <v>0</v>
      </c>
      <c r="K12" s="27">
        <v>562</v>
      </c>
      <c r="L12" s="27">
        <f t="shared" ref="L12:L14" si="2">SUM(B12:K12)</f>
        <v>2498</v>
      </c>
    </row>
    <row r="13" spans="1:12" ht="15" customHeight="1" x14ac:dyDescent="0.2">
      <c r="A13" s="38" t="str">
        <f>A7</f>
        <v>Permanent Health Insurance</v>
      </c>
      <c r="B13" s="27"/>
      <c r="C13" s="27"/>
      <c r="D13" s="27">
        <v>0</v>
      </c>
      <c r="E13" s="27">
        <v>6</v>
      </c>
      <c r="F13" s="27"/>
      <c r="G13" s="27"/>
      <c r="H13" s="27">
        <v>0</v>
      </c>
      <c r="I13" s="27"/>
      <c r="J13" s="27">
        <v>0</v>
      </c>
      <c r="K13" s="27"/>
      <c r="L13" s="27">
        <f t="shared" si="2"/>
        <v>6</v>
      </c>
    </row>
    <row r="14" spans="1:12" ht="15" customHeight="1" x14ac:dyDescent="0.2">
      <c r="A14" s="40" t="str">
        <f>A8</f>
        <v>Linked Long Term Insurance</v>
      </c>
      <c r="B14" s="27"/>
      <c r="C14" s="27"/>
      <c r="D14" s="27">
        <v>0</v>
      </c>
      <c r="E14" s="27">
        <v>3027</v>
      </c>
      <c r="F14" s="27"/>
      <c r="G14" s="27"/>
      <c r="H14" s="27">
        <v>25</v>
      </c>
      <c r="I14" s="27"/>
      <c r="J14" s="27">
        <v>268</v>
      </c>
      <c r="K14" s="27">
        <v>1898</v>
      </c>
      <c r="L14" s="27">
        <f t="shared" si="2"/>
        <v>5218</v>
      </c>
    </row>
    <row r="15" spans="1:12" ht="15" customHeight="1" x14ac:dyDescent="0.2">
      <c r="A15" s="41" t="str">
        <f>A9</f>
        <v>TOTAL</v>
      </c>
      <c r="B15" s="29"/>
      <c r="C15" s="29">
        <f t="shared" ref="C15:K15" si="3">SUM(C11:C14)</f>
        <v>967</v>
      </c>
      <c r="D15" s="29">
        <f t="shared" si="3"/>
        <v>0</v>
      </c>
      <c r="E15" s="30">
        <f t="shared" si="3"/>
        <v>55989</v>
      </c>
      <c r="F15" s="30"/>
      <c r="G15" s="29">
        <f t="shared" si="3"/>
        <v>2885</v>
      </c>
      <c r="H15" s="29">
        <f t="shared" si="3"/>
        <v>454</v>
      </c>
      <c r="I15" s="29">
        <f t="shared" si="3"/>
        <v>0</v>
      </c>
      <c r="J15" s="29">
        <f t="shared" si="3"/>
        <v>6700</v>
      </c>
      <c r="K15" s="29">
        <f t="shared" si="3"/>
        <v>5838</v>
      </c>
      <c r="L15" s="29">
        <f>SUM(L11:L14)</f>
        <v>83604</v>
      </c>
    </row>
    <row r="16" spans="1:12" ht="15" customHeight="1" x14ac:dyDescent="0.2">
      <c r="A16" s="43" t="s">
        <v>59</v>
      </c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31"/>
    </row>
    <row r="17" spans="1:12" ht="15" customHeight="1" x14ac:dyDescent="0.2">
      <c r="A17" s="38" t="str">
        <f>A11</f>
        <v>Life Assurance</v>
      </c>
      <c r="B17" s="27">
        <f>B5-B23+B11</f>
        <v>7404</v>
      </c>
      <c r="C17" s="27">
        <f>C5-C23+C11</f>
        <v>316</v>
      </c>
      <c r="D17" s="27">
        <f t="shared" ref="D17:K17" si="4">D5-D23+D11</f>
        <v>43</v>
      </c>
      <c r="E17" s="27">
        <f t="shared" si="4"/>
        <v>23830</v>
      </c>
      <c r="F17" s="27">
        <f t="shared" si="4"/>
        <v>38</v>
      </c>
      <c r="G17" s="27">
        <f t="shared" si="4"/>
        <v>5389</v>
      </c>
      <c r="H17" s="27">
        <f t="shared" si="4"/>
        <v>2520</v>
      </c>
      <c r="I17" s="27">
        <f t="shared" si="4"/>
        <v>170</v>
      </c>
      <c r="J17" s="27">
        <f t="shared" si="4"/>
        <v>5656</v>
      </c>
      <c r="K17" s="27">
        <f t="shared" si="4"/>
        <v>3550</v>
      </c>
      <c r="L17" s="27">
        <f>SUM(B17:K17)</f>
        <v>48916</v>
      </c>
    </row>
    <row r="18" spans="1:12" ht="15" customHeight="1" x14ac:dyDescent="0.2">
      <c r="A18" s="38" t="str">
        <f>A12</f>
        <v>Pension</v>
      </c>
      <c r="B18" s="27">
        <f t="shared" ref="B18" si="5">B6-B24+B12</f>
        <v>431</v>
      </c>
      <c r="C18" s="27">
        <f t="shared" ref="C18:K20" si="6">C6-C24+C12</f>
        <v>171</v>
      </c>
      <c r="D18" s="27">
        <f t="shared" si="6"/>
        <v>0</v>
      </c>
      <c r="E18" s="27">
        <f t="shared" si="6"/>
        <v>2263</v>
      </c>
      <c r="F18" s="27">
        <f t="shared" si="6"/>
        <v>0</v>
      </c>
      <c r="G18" s="27">
        <f t="shared" si="6"/>
        <v>0</v>
      </c>
      <c r="H18" s="27">
        <f t="shared" si="6"/>
        <v>104</v>
      </c>
      <c r="I18" s="27">
        <f t="shared" si="6"/>
        <v>0</v>
      </c>
      <c r="J18" s="27">
        <f t="shared" si="6"/>
        <v>21</v>
      </c>
      <c r="K18" s="27">
        <f t="shared" si="6"/>
        <v>331</v>
      </c>
      <c r="L18" s="27">
        <f t="shared" ref="L18:L20" si="7">SUM(B18:K18)</f>
        <v>3321</v>
      </c>
    </row>
    <row r="19" spans="1:12" ht="15" customHeight="1" x14ac:dyDescent="0.2">
      <c r="A19" s="38" t="str">
        <f>A13</f>
        <v>Permanent Health Insurance</v>
      </c>
      <c r="B19" s="27">
        <f t="shared" ref="B19" si="8">B7-B25+B13</f>
        <v>0</v>
      </c>
      <c r="C19" s="27">
        <f t="shared" si="6"/>
        <v>0</v>
      </c>
      <c r="D19" s="27">
        <f t="shared" si="6"/>
        <v>0</v>
      </c>
      <c r="E19" s="27">
        <f t="shared" si="6"/>
        <v>2</v>
      </c>
      <c r="F19" s="27">
        <f t="shared" si="6"/>
        <v>0</v>
      </c>
      <c r="G19" s="27">
        <f t="shared" si="6"/>
        <v>0</v>
      </c>
      <c r="H19" s="27">
        <f t="shared" si="6"/>
        <v>0</v>
      </c>
      <c r="I19" s="27">
        <f t="shared" si="6"/>
        <v>0</v>
      </c>
      <c r="J19" s="27">
        <f t="shared" si="6"/>
        <v>1</v>
      </c>
      <c r="K19" s="27">
        <f t="shared" si="6"/>
        <v>0</v>
      </c>
      <c r="L19" s="27">
        <f t="shared" si="7"/>
        <v>3</v>
      </c>
    </row>
    <row r="20" spans="1:12" ht="15" customHeight="1" x14ac:dyDescent="0.2">
      <c r="A20" s="40" t="str">
        <f>A14</f>
        <v>Linked Long Term Insurance</v>
      </c>
      <c r="B20" s="27">
        <f t="shared" ref="B20" si="9">B8-B26+B14</f>
        <v>8</v>
      </c>
      <c r="C20" s="27">
        <f t="shared" si="6"/>
        <v>0</v>
      </c>
      <c r="D20" s="27">
        <f t="shared" si="6"/>
        <v>0</v>
      </c>
      <c r="E20" s="27">
        <f t="shared" si="6"/>
        <v>847</v>
      </c>
      <c r="F20" s="27">
        <f t="shared" si="6"/>
        <v>0</v>
      </c>
      <c r="G20" s="27">
        <f t="shared" si="6"/>
        <v>0</v>
      </c>
      <c r="H20" s="27">
        <f t="shared" si="6"/>
        <v>36</v>
      </c>
      <c r="I20" s="27">
        <f t="shared" si="6"/>
        <v>0</v>
      </c>
      <c r="J20" s="27">
        <f t="shared" si="6"/>
        <v>133</v>
      </c>
      <c r="K20" s="27">
        <f t="shared" si="6"/>
        <v>1640</v>
      </c>
      <c r="L20" s="27">
        <f t="shared" si="7"/>
        <v>2664</v>
      </c>
    </row>
    <row r="21" spans="1:12" ht="15" customHeight="1" x14ac:dyDescent="0.2">
      <c r="A21" s="41" t="str">
        <f>A15</f>
        <v>TOTAL</v>
      </c>
      <c r="B21" s="29"/>
      <c r="C21" s="29">
        <f t="shared" ref="C21:K21" si="10">SUM(C17:C20)</f>
        <v>487</v>
      </c>
      <c r="D21" s="29"/>
      <c r="E21" s="30">
        <f t="shared" si="10"/>
        <v>26942</v>
      </c>
      <c r="F21" s="30"/>
      <c r="G21" s="29">
        <f t="shared" si="10"/>
        <v>5389</v>
      </c>
      <c r="H21" s="29">
        <f t="shared" si="10"/>
        <v>2660</v>
      </c>
      <c r="I21" s="29"/>
      <c r="J21" s="29">
        <f t="shared" si="10"/>
        <v>5811</v>
      </c>
      <c r="K21" s="29">
        <f t="shared" si="10"/>
        <v>5521</v>
      </c>
      <c r="L21" s="29">
        <f>SUM(L17:L20)</f>
        <v>54904</v>
      </c>
    </row>
    <row r="22" spans="1:12" ht="15" customHeight="1" x14ac:dyDescent="0.2">
      <c r="A22" s="194" t="s">
        <v>60</v>
      </c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31"/>
    </row>
    <row r="23" spans="1:12" ht="15" customHeight="1" x14ac:dyDescent="0.2">
      <c r="A23" s="38" t="str">
        <f>A17</f>
        <v>Life Assurance</v>
      </c>
      <c r="B23" s="27">
        <v>120222</v>
      </c>
      <c r="C23" s="27">
        <v>15124</v>
      </c>
      <c r="D23" s="27">
        <v>242</v>
      </c>
      <c r="E23" s="27">
        <v>134710</v>
      </c>
      <c r="F23" s="27">
        <v>346</v>
      </c>
      <c r="G23" s="27">
        <v>37207</v>
      </c>
      <c r="H23" s="27">
        <v>10391</v>
      </c>
      <c r="I23" s="27">
        <v>2071</v>
      </c>
      <c r="J23" s="27">
        <v>61185</v>
      </c>
      <c r="K23" s="27">
        <v>33914</v>
      </c>
      <c r="L23" s="27">
        <f>SUM(B23:K23)</f>
        <v>415412</v>
      </c>
    </row>
    <row r="24" spans="1:12" ht="15" customHeight="1" x14ac:dyDescent="0.2">
      <c r="A24" s="38" t="str">
        <f>A18</f>
        <v>Pension</v>
      </c>
      <c r="B24" s="27">
        <v>11775</v>
      </c>
      <c r="C24" s="27">
        <v>392</v>
      </c>
      <c r="D24" s="27">
        <v>0</v>
      </c>
      <c r="E24" s="27">
        <v>12667</v>
      </c>
      <c r="F24" s="27">
        <v>0</v>
      </c>
      <c r="G24" s="27">
        <v>171</v>
      </c>
      <c r="H24" s="27">
        <v>1854</v>
      </c>
      <c r="I24" s="27">
        <v>0</v>
      </c>
      <c r="J24" s="27">
        <v>257</v>
      </c>
      <c r="K24" s="27">
        <v>13618</v>
      </c>
      <c r="L24" s="27">
        <f t="shared" ref="L24:L26" si="11">SUM(B24:K24)</f>
        <v>40734</v>
      </c>
    </row>
    <row r="25" spans="1:12" ht="15" customHeight="1" x14ac:dyDescent="0.2">
      <c r="A25" s="38" t="str">
        <f>A19</f>
        <v>Permanent Health Insurance</v>
      </c>
      <c r="B25" s="27"/>
      <c r="C25" s="27">
        <v>0</v>
      </c>
      <c r="D25" s="27">
        <v>0</v>
      </c>
      <c r="E25" s="27">
        <v>46</v>
      </c>
      <c r="F25" s="27">
        <v>0</v>
      </c>
      <c r="G25" s="27">
        <v>0</v>
      </c>
      <c r="H25" s="27">
        <v>0</v>
      </c>
      <c r="I25" s="27">
        <v>0</v>
      </c>
      <c r="J25" s="27">
        <v>76</v>
      </c>
      <c r="K25" s="27">
        <v>9</v>
      </c>
      <c r="L25" s="27">
        <f t="shared" si="11"/>
        <v>131</v>
      </c>
    </row>
    <row r="26" spans="1:12" ht="15" customHeight="1" x14ac:dyDescent="0.2">
      <c r="A26" s="38" t="str">
        <f>A20</f>
        <v>Linked Long Term Insurance</v>
      </c>
      <c r="B26" s="27">
        <v>1</v>
      </c>
      <c r="C26" s="27">
        <v>0</v>
      </c>
      <c r="D26" s="27">
        <v>0</v>
      </c>
      <c r="E26" s="27">
        <v>13927</v>
      </c>
      <c r="F26" s="27">
        <v>0</v>
      </c>
      <c r="G26" s="27">
        <v>0</v>
      </c>
      <c r="H26" s="27">
        <v>481</v>
      </c>
      <c r="I26" s="27">
        <v>0</v>
      </c>
      <c r="J26" s="27">
        <v>4437</v>
      </c>
      <c r="K26" s="27">
        <v>26205</v>
      </c>
      <c r="L26" s="27">
        <f t="shared" si="11"/>
        <v>45051</v>
      </c>
    </row>
    <row r="27" spans="1:12" ht="15" customHeight="1" x14ac:dyDescent="0.2">
      <c r="A27" s="44" t="str">
        <f>A21</f>
        <v>TOTAL</v>
      </c>
      <c r="B27" s="29">
        <f t="shared" ref="B27:K27" si="12">SUM(B23:B26)</f>
        <v>131998</v>
      </c>
      <c r="C27" s="29">
        <f t="shared" si="12"/>
        <v>15516</v>
      </c>
      <c r="D27" s="29">
        <f t="shared" si="12"/>
        <v>242</v>
      </c>
      <c r="E27" s="30">
        <f>SUM(E23:E26)</f>
        <v>161350</v>
      </c>
      <c r="F27" s="30">
        <f>SUM(F23:F26)</f>
        <v>346</v>
      </c>
      <c r="G27" s="29">
        <f t="shared" si="12"/>
        <v>37378</v>
      </c>
      <c r="H27" s="29">
        <f t="shared" si="12"/>
        <v>12726</v>
      </c>
      <c r="I27" s="29">
        <f t="shared" si="12"/>
        <v>2071</v>
      </c>
      <c r="J27" s="29">
        <f t="shared" si="12"/>
        <v>65955</v>
      </c>
      <c r="K27" s="29">
        <f t="shared" si="12"/>
        <v>73746</v>
      </c>
      <c r="L27" s="29">
        <f>SUM(B27:K27)</f>
        <v>501328</v>
      </c>
    </row>
    <row r="28" spans="1:12" x14ac:dyDescent="0.2">
      <c r="A28" s="35"/>
      <c r="B28" s="35"/>
      <c r="C28" s="45"/>
      <c r="D28" s="45"/>
      <c r="E28" s="45"/>
      <c r="F28" s="45"/>
      <c r="G28" s="45"/>
      <c r="H28" s="45"/>
      <c r="I28" s="45"/>
      <c r="J28" s="45"/>
      <c r="K28" s="45"/>
      <c r="L28" s="45"/>
    </row>
    <row r="29" spans="1:12" x14ac:dyDescent="0.2">
      <c r="A29" s="35" t="s">
        <v>54</v>
      </c>
      <c r="B29" s="35"/>
      <c r="C29" s="45"/>
      <c r="D29" s="45"/>
      <c r="E29" s="45"/>
      <c r="F29" s="45"/>
      <c r="G29" s="45"/>
      <c r="H29" s="45"/>
      <c r="I29" s="45"/>
      <c r="J29" s="45"/>
      <c r="K29" s="45"/>
      <c r="L29" s="45"/>
    </row>
    <row r="30" spans="1:12" x14ac:dyDescent="0.2">
      <c r="A30" s="192" t="s">
        <v>79</v>
      </c>
      <c r="B30" s="35"/>
      <c r="C30" s="45"/>
      <c r="D30" s="45"/>
      <c r="E30" s="45"/>
      <c r="F30" s="45"/>
      <c r="G30" s="45"/>
      <c r="H30" s="45"/>
      <c r="I30" s="45"/>
      <c r="J30" s="45"/>
      <c r="K30" s="45"/>
      <c r="L30" s="45"/>
    </row>
    <row r="31" spans="1:12" x14ac:dyDescent="0.2">
      <c r="A31" s="48" t="s">
        <v>68</v>
      </c>
      <c r="B31" s="48"/>
      <c r="C31" s="46"/>
      <c r="D31" s="46"/>
      <c r="E31" s="45"/>
      <c r="F31" s="45"/>
      <c r="G31" s="46"/>
      <c r="H31" s="46"/>
      <c r="I31" s="46"/>
      <c r="J31" s="46"/>
      <c r="K31" s="46"/>
      <c r="L31" s="46"/>
    </row>
    <row r="32" spans="1:12" x14ac:dyDescent="0.2">
      <c r="C32" s="189"/>
      <c r="D32" s="189"/>
      <c r="E32" s="189"/>
      <c r="F32" s="189"/>
      <c r="G32" s="189"/>
      <c r="H32" s="189"/>
      <c r="I32" s="189"/>
      <c r="J32" s="189"/>
      <c r="K32" s="189"/>
    </row>
    <row r="33" spans="3:12" x14ac:dyDescent="0.2">
      <c r="C33" s="189"/>
      <c r="D33" s="189"/>
      <c r="E33" s="189"/>
      <c r="F33" s="189"/>
      <c r="G33" s="189"/>
      <c r="H33" s="189"/>
      <c r="I33" s="189"/>
      <c r="J33" s="189"/>
      <c r="K33" s="189"/>
    </row>
    <row r="34" spans="3:12" x14ac:dyDescent="0.2">
      <c r="C34" s="190"/>
      <c r="D34" s="190"/>
      <c r="E34" s="190"/>
      <c r="F34" s="190"/>
      <c r="G34" s="190"/>
      <c r="H34" s="190"/>
      <c r="I34" s="190"/>
      <c r="J34" s="190"/>
      <c r="K34" s="190"/>
      <c r="L34" s="190"/>
    </row>
    <row r="35" spans="3:12" x14ac:dyDescent="0.2">
      <c r="C35" s="190"/>
      <c r="D35" s="190"/>
      <c r="E35" s="190"/>
      <c r="F35" s="190"/>
      <c r="G35" s="190"/>
      <c r="H35" s="190"/>
      <c r="I35" s="190"/>
      <c r="J35" s="190"/>
      <c r="K35" s="190"/>
      <c r="L35" s="190"/>
    </row>
    <row r="36" spans="3:12" x14ac:dyDescent="0.2">
      <c r="C36" s="190"/>
      <c r="D36" s="190"/>
      <c r="E36" s="190"/>
      <c r="F36" s="190"/>
      <c r="G36" s="190"/>
      <c r="H36" s="190"/>
      <c r="I36" s="190"/>
      <c r="J36" s="190"/>
      <c r="K36" s="190"/>
      <c r="L36" s="190"/>
    </row>
    <row r="37" spans="3:12" x14ac:dyDescent="0.2">
      <c r="C37" s="190"/>
      <c r="D37" s="190"/>
      <c r="E37" s="190"/>
      <c r="F37" s="190"/>
      <c r="G37" s="190"/>
      <c r="H37" s="190"/>
      <c r="I37" s="190"/>
      <c r="J37" s="190"/>
      <c r="K37" s="190"/>
      <c r="L37" s="190"/>
    </row>
    <row r="38" spans="3:12" x14ac:dyDescent="0.2">
      <c r="C38" s="190"/>
      <c r="D38" s="190"/>
      <c r="E38" s="190"/>
      <c r="F38" s="190"/>
      <c r="G38" s="190"/>
      <c r="H38" s="190"/>
      <c r="I38" s="190"/>
      <c r="J38" s="190"/>
      <c r="K38" s="190"/>
      <c r="L38" s="190"/>
    </row>
    <row r="39" spans="3:12" x14ac:dyDescent="0.2">
      <c r="C39" s="185"/>
      <c r="D39" s="185"/>
      <c r="E39" s="185"/>
      <c r="F39" s="185"/>
      <c r="G39" s="185"/>
      <c r="H39" s="185"/>
      <c r="I39" s="185"/>
      <c r="J39" s="185"/>
      <c r="K39" s="185"/>
      <c r="L39" s="185"/>
    </row>
    <row r="40" spans="3:12" x14ac:dyDescent="0.2">
      <c r="C40" s="186"/>
      <c r="D40" s="186"/>
      <c r="E40" s="186"/>
      <c r="F40" s="186"/>
      <c r="G40" s="185"/>
      <c r="H40" s="186"/>
      <c r="I40" s="186"/>
      <c r="J40" s="186"/>
      <c r="K40" s="186"/>
      <c r="L40" s="186"/>
    </row>
    <row r="41" spans="3:12" x14ac:dyDescent="0.2">
      <c r="C41" s="186"/>
      <c r="D41" s="186"/>
      <c r="E41" s="185"/>
      <c r="F41" s="186"/>
      <c r="G41" s="185"/>
      <c r="H41" s="185"/>
      <c r="I41" s="186"/>
      <c r="J41" s="186"/>
      <c r="K41" s="185"/>
      <c r="L41" s="185"/>
    </row>
    <row r="42" spans="3:12" x14ac:dyDescent="0.2">
      <c r="C42" s="185"/>
      <c r="D42" s="186"/>
      <c r="E42" s="185"/>
      <c r="F42" s="186"/>
      <c r="G42" s="185"/>
      <c r="H42" s="186"/>
      <c r="I42" s="186"/>
      <c r="J42" s="186"/>
      <c r="K42" s="185"/>
      <c r="L42" s="185"/>
    </row>
    <row r="43" spans="3:12" x14ac:dyDescent="0.2">
      <c r="C43" s="185"/>
      <c r="D43" s="186"/>
      <c r="E43" s="185"/>
      <c r="F43" s="186"/>
      <c r="G43" s="185"/>
      <c r="H43" s="186"/>
      <c r="I43" s="186"/>
      <c r="J43" s="186"/>
      <c r="K43" s="185"/>
      <c r="L43" s="185"/>
    </row>
  </sheetData>
  <mergeCells count="2">
    <mergeCell ref="A1:L1"/>
    <mergeCell ref="A2:L2"/>
  </mergeCells>
  <pageMargins left="0.7" right="0.7" top="0.75" bottom="0.75" header="0.3" footer="0.3"/>
  <pageSetup scale="69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1"/>
  <sheetViews>
    <sheetView zoomScaleNormal="100" workbookViewId="0">
      <pane xSplit="1" ySplit="3" topLeftCell="B4" activePane="bottomRight" state="frozen"/>
      <selection sqref="A1:XFD3"/>
      <selection pane="topRight" sqref="A1:XFD3"/>
      <selection pane="bottomLeft" sqref="A1:XFD3"/>
      <selection pane="bottomRight" activeCell="L25" sqref="L25"/>
    </sheetView>
  </sheetViews>
  <sheetFormatPr defaultRowHeight="12.75" x14ac:dyDescent="0.2"/>
  <cols>
    <col min="1" max="1" width="45.7109375" style="34" customWidth="1"/>
    <col min="2" max="12" width="15.7109375" style="34" customWidth="1"/>
  </cols>
  <sheetData>
    <row r="1" spans="1:12" s="47" customFormat="1" ht="18" customHeight="1" x14ac:dyDescent="0.25">
      <c r="A1" s="196" t="s">
        <v>56</v>
      </c>
      <c r="B1" s="196"/>
      <c r="C1" s="196"/>
      <c r="D1" s="196"/>
      <c r="E1" s="196"/>
      <c r="F1" s="196"/>
      <c r="G1" s="196"/>
      <c r="H1" s="196"/>
      <c r="I1" s="196"/>
      <c r="J1" s="196"/>
      <c r="K1" s="196"/>
      <c r="L1" s="196"/>
    </row>
    <row r="2" spans="1:12" s="47" customFormat="1" ht="18" customHeight="1" x14ac:dyDescent="0.25">
      <c r="A2" s="196" t="s">
        <v>74</v>
      </c>
      <c r="B2" s="196"/>
      <c r="C2" s="196"/>
      <c r="D2" s="196"/>
      <c r="E2" s="196"/>
      <c r="F2" s="196"/>
      <c r="G2" s="196"/>
      <c r="H2" s="196"/>
      <c r="I2" s="196"/>
      <c r="J2" s="196"/>
      <c r="K2" s="196"/>
      <c r="L2" s="196"/>
    </row>
    <row r="3" spans="1:12" s="18" customFormat="1" ht="18" customHeight="1" x14ac:dyDescent="0.2">
      <c r="A3" s="36"/>
      <c r="B3" s="23" t="s">
        <v>76</v>
      </c>
      <c r="C3" s="23" t="s">
        <v>43</v>
      </c>
      <c r="D3" s="23" t="s">
        <v>69</v>
      </c>
      <c r="E3" s="23" t="s">
        <v>44</v>
      </c>
      <c r="F3" s="23" t="s">
        <v>70</v>
      </c>
      <c r="G3" s="23" t="s">
        <v>9</v>
      </c>
      <c r="H3" s="23" t="s">
        <v>46</v>
      </c>
      <c r="I3" s="23" t="s">
        <v>71</v>
      </c>
      <c r="J3" s="23" t="s">
        <v>48</v>
      </c>
      <c r="K3" s="23" t="s">
        <v>66</v>
      </c>
      <c r="L3" s="24" t="s">
        <v>14</v>
      </c>
    </row>
    <row r="4" spans="1:12" s="1" customFormat="1" ht="15" customHeight="1" x14ac:dyDescent="0.2">
      <c r="A4" s="37" t="s">
        <v>57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6"/>
    </row>
    <row r="5" spans="1:12" ht="15" customHeight="1" x14ac:dyDescent="0.2">
      <c r="A5" s="38" t="s">
        <v>50</v>
      </c>
      <c r="B5" s="39">
        <v>117158</v>
      </c>
      <c r="C5" s="39">
        <v>15957</v>
      </c>
      <c r="D5" s="39">
        <v>372</v>
      </c>
      <c r="E5" s="39">
        <v>79536</v>
      </c>
      <c r="F5" s="39">
        <v>422</v>
      </c>
      <c r="G5" s="39">
        <v>40220</v>
      </c>
      <c r="H5" s="39">
        <v>15029</v>
      </c>
      <c r="I5" s="39">
        <v>2432</v>
      </c>
      <c r="J5" s="39">
        <v>60891</v>
      </c>
      <c r="K5" s="39">
        <v>34314</v>
      </c>
      <c r="L5" s="27">
        <f>SUM(B5:K5)</f>
        <v>366331</v>
      </c>
    </row>
    <row r="6" spans="1:12" ht="15" customHeight="1" x14ac:dyDescent="0.2">
      <c r="A6" s="38" t="s">
        <v>51</v>
      </c>
      <c r="B6" s="39">
        <v>9681</v>
      </c>
      <c r="C6" s="39">
        <v>526</v>
      </c>
      <c r="D6" s="39"/>
      <c r="E6" s="39">
        <v>14159</v>
      </c>
      <c r="F6" s="39"/>
      <c r="G6" s="39"/>
      <c r="H6" s="39">
        <v>2058</v>
      </c>
      <c r="I6" s="39"/>
      <c r="J6" s="39"/>
      <c r="K6" s="39">
        <v>13295</v>
      </c>
      <c r="L6" s="27">
        <f t="shared" ref="L6:L8" si="0">SUM(B6:K6)</f>
        <v>39719</v>
      </c>
    </row>
    <row r="7" spans="1:12" ht="15" customHeight="1" x14ac:dyDescent="0.2">
      <c r="A7" s="38" t="s">
        <v>52</v>
      </c>
      <c r="B7" s="39"/>
      <c r="C7" s="39"/>
      <c r="D7" s="39"/>
      <c r="E7" s="39">
        <v>29</v>
      </c>
      <c r="F7" s="39"/>
      <c r="G7" s="39"/>
      <c r="H7" s="39">
        <v>0</v>
      </c>
      <c r="I7" s="39"/>
      <c r="J7" s="39">
        <v>78</v>
      </c>
      <c r="K7" s="39">
        <v>9</v>
      </c>
      <c r="L7" s="27">
        <f t="shared" si="0"/>
        <v>116</v>
      </c>
    </row>
    <row r="8" spans="1:12" ht="15" customHeight="1" x14ac:dyDescent="0.2">
      <c r="A8" s="40" t="s">
        <v>53</v>
      </c>
      <c r="B8" s="39">
        <v>25</v>
      </c>
      <c r="C8" s="39"/>
      <c r="D8" s="39"/>
      <c r="E8" s="39">
        <v>10431</v>
      </c>
      <c r="F8" s="39"/>
      <c r="G8" s="39"/>
      <c r="H8" s="39">
        <v>486</v>
      </c>
      <c r="I8" s="39"/>
      <c r="J8" s="39">
        <v>4255</v>
      </c>
      <c r="K8" s="39">
        <v>25902</v>
      </c>
      <c r="L8" s="27">
        <f t="shared" si="0"/>
        <v>41099</v>
      </c>
    </row>
    <row r="9" spans="1:12" ht="15" customHeight="1" x14ac:dyDescent="0.2">
      <c r="A9" s="41" t="s">
        <v>14</v>
      </c>
      <c r="B9" s="29">
        <f t="shared" ref="B9:K9" si="1">SUM(B5:B8)</f>
        <v>126864</v>
      </c>
      <c r="C9" s="29">
        <f t="shared" si="1"/>
        <v>16483</v>
      </c>
      <c r="D9" s="29">
        <f t="shared" si="1"/>
        <v>372</v>
      </c>
      <c r="E9" s="29">
        <f t="shared" si="1"/>
        <v>104155</v>
      </c>
      <c r="F9" s="29">
        <f t="shared" si="1"/>
        <v>422</v>
      </c>
      <c r="G9" s="29">
        <f t="shared" si="1"/>
        <v>40220</v>
      </c>
      <c r="H9" s="29">
        <f t="shared" si="1"/>
        <v>17573</v>
      </c>
      <c r="I9" s="29">
        <f t="shared" si="1"/>
        <v>2432</v>
      </c>
      <c r="J9" s="29">
        <f t="shared" si="1"/>
        <v>65224</v>
      </c>
      <c r="K9" s="29">
        <f t="shared" si="1"/>
        <v>73520</v>
      </c>
      <c r="L9" s="29">
        <f>SUM(L5:L8)</f>
        <v>447265</v>
      </c>
    </row>
    <row r="10" spans="1:12" ht="15" customHeight="1" x14ac:dyDescent="0.2">
      <c r="A10" s="42" t="s">
        <v>58</v>
      </c>
      <c r="B10" s="31"/>
      <c r="C10" s="31"/>
      <c r="D10" s="31"/>
      <c r="E10" s="32"/>
      <c r="F10" s="32"/>
      <c r="G10" s="31"/>
      <c r="H10" s="31"/>
      <c r="I10" s="31"/>
      <c r="J10" s="31"/>
      <c r="K10" s="31"/>
      <c r="L10" s="31"/>
    </row>
    <row r="11" spans="1:12" ht="15" customHeight="1" x14ac:dyDescent="0.2">
      <c r="A11" s="38" t="str">
        <f>A5</f>
        <v>Life Assurance</v>
      </c>
      <c r="B11" s="39">
        <v>9032</v>
      </c>
      <c r="C11" s="39">
        <v>1435</v>
      </c>
      <c r="D11" s="39">
        <v>5</v>
      </c>
      <c r="E11" s="39">
        <v>42676</v>
      </c>
      <c r="F11" s="39"/>
      <c r="G11" s="39">
        <v>2248</v>
      </c>
      <c r="H11" s="39">
        <v>777</v>
      </c>
      <c r="I11" s="39"/>
      <c r="J11" s="39">
        <v>5922</v>
      </c>
      <c r="K11" s="39">
        <v>3499</v>
      </c>
      <c r="L11" s="27">
        <f>SUM(B11:K11)</f>
        <v>65594</v>
      </c>
    </row>
    <row r="12" spans="1:12" ht="15" customHeight="1" x14ac:dyDescent="0.2">
      <c r="A12" s="38" t="str">
        <f>A6</f>
        <v>Pension</v>
      </c>
      <c r="B12" s="39">
        <v>1650</v>
      </c>
      <c r="C12" s="39">
        <v>53</v>
      </c>
      <c r="D12" s="39"/>
      <c r="E12" s="39">
        <v>669</v>
      </c>
      <c r="F12" s="39"/>
      <c r="G12" s="39"/>
      <c r="H12" s="39">
        <v>103</v>
      </c>
      <c r="I12" s="39"/>
      <c r="J12" s="39"/>
      <c r="K12" s="39">
        <v>471</v>
      </c>
      <c r="L12" s="27">
        <f t="shared" ref="L12:L14" si="2">SUM(B12:K12)</f>
        <v>2946</v>
      </c>
    </row>
    <row r="13" spans="1:12" ht="15" customHeight="1" x14ac:dyDescent="0.2">
      <c r="A13" s="38" t="str">
        <f>A7</f>
        <v>Permanent Health Insurance</v>
      </c>
      <c r="B13" s="39"/>
      <c r="C13" s="39"/>
      <c r="D13" s="39"/>
      <c r="E13" s="39">
        <v>19</v>
      </c>
      <c r="F13" s="39"/>
      <c r="G13" s="39"/>
      <c r="H13" s="39">
        <v>0</v>
      </c>
      <c r="I13" s="39"/>
      <c r="J13" s="39"/>
      <c r="K13" s="39"/>
      <c r="L13" s="27">
        <f t="shared" si="2"/>
        <v>19</v>
      </c>
    </row>
    <row r="14" spans="1:12" ht="15" customHeight="1" x14ac:dyDescent="0.2">
      <c r="A14" s="40" t="str">
        <f>A8</f>
        <v>Linked Long Term Insurance</v>
      </c>
      <c r="B14" s="39"/>
      <c r="C14" s="39"/>
      <c r="D14" s="39"/>
      <c r="E14" s="39">
        <v>1958</v>
      </c>
      <c r="F14" s="39"/>
      <c r="G14" s="39"/>
      <c r="H14" s="39">
        <v>67</v>
      </c>
      <c r="I14" s="39"/>
      <c r="J14" s="39">
        <v>211</v>
      </c>
      <c r="K14" s="39">
        <v>1646</v>
      </c>
      <c r="L14" s="27">
        <f t="shared" si="2"/>
        <v>3882</v>
      </c>
    </row>
    <row r="15" spans="1:12" ht="15" customHeight="1" x14ac:dyDescent="0.2">
      <c r="A15" s="41" t="str">
        <f>A9</f>
        <v>TOTAL</v>
      </c>
      <c r="B15" s="29">
        <f t="shared" ref="B15:K15" si="3">SUM(B11:B14)</f>
        <v>10682</v>
      </c>
      <c r="C15" s="29">
        <f t="shared" si="3"/>
        <v>1488</v>
      </c>
      <c r="D15" s="29">
        <f t="shared" si="3"/>
        <v>5</v>
      </c>
      <c r="E15" s="29">
        <f t="shared" si="3"/>
        <v>45322</v>
      </c>
      <c r="F15" s="29">
        <f t="shared" si="3"/>
        <v>0</v>
      </c>
      <c r="G15" s="29">
        <f t="shared" si="3"/>
        <v>2248</v>
      </c>
      <c r="H15" s="29">
        <f t="shared" si="3"/>
        <v>947</v>
      </c>
      <c r="I15" s="29">
        <f t="shared" si="3"/>
        <v>0</v>
      </c>
      <c r="J15" s="29">
        <f t="shared" si="3"/>
        <v>6133</v>
      </c>
      <c r="K15" s="29">
        <f t="shared" si="3"/>
        <v>5616</v>
      </c>
      <c r="L15" s="29">
        <f>SUM(L11:L14)</f>
        <v>72441</v>
      </c>
    </row>
    <row r="16" spans="1:12" ht="15" customHeight="1" x14ac:dyDescent="0.2">
      <c r="A16" s="43" t="s">
        <v>59</v>
      </c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1"/>
    </row>
    <row r="17" spans="1:12" ht="15" customHeight="1" x14ac:dyDescent="0.2">
      <c r="A17" s="38" t="str">
        <f>A11</f>
        <v>Life Assurance</v>
      </c>
      <c r="B17" s="31">
        <f>B5-B23+B11</f>
        <v>7873</v>
      </c>
      <c r="C17" s="31">
        <f>C5-C23+C11</f>
        <v>2919</v>
      </c>
      <c r="D17" s="31">
        <f t="shared" ref="D17:K17" si="4">D5-D23+D11</f>
        <v>92</v>
      </c>
      <c r="E17" s="31">
        <f t="shared" si="4"/>
        <v>16176</v>
      </c>
      <c r="F17" s="31">
        <f t="shared" si="4"/>
        <v>38</v>
      </c>
      <c r="G17" s="31">
        <f t="shared" si="4"/>
        <v>2757</v>
      </c>
      <c r="H17" s="31">
        <f t="shared" si="4"/>
        <v>3302</v>
      </c>
      <c r="I17" s="31">
        <f t="shared" si="4"/>
        <v>92</v>
      </c>
      <c r="J17" s="31">
        <f t="shared" si="4"/>
        <v>6126</v>
      </c>
      <c r="K17" s="31">
        <f t="shared" si="4"/>
        <v>3727</v>
      </c>
      <c r="L17" s="27">
        <f>SUM(B17:K17)</f>
        <v>43102</v>
      </c>
    </row>
    <row r="18" spans="1:12" ht="15" customHeight="1" x14ac:dyDescent="0.2">
      <c r="A18" s="38" t="str">
        <f>A12</f>
        <v>Pension</v>
      </c>
      <c r="B18" s="31">
        <f t="shared" ref="B18" si="5">B6-B24+B12</f>
        <v>587</v>
      </c>
      <c r="C18" s="31">
        <f t="shared" ref="C18:K20" si="6">C6-C24+C12</f>
        <v>16</v>
      </c>
      <c r="D18" s="31">
        <f t="shared" si="6"/>
        <v>0</v>
      </c>
      <c r="E18" s="31">
        <f t="shared" si="6"/>
        <v>350</v>
      </c>
      <c r="F18" s="31">
        <f t="shared" si="6"/>
        <v>0</v>
      </c>
      <c r="G18" s="31">
        <f t="shared" si="6"/>
        <v>0</v>
      </c>
      <c r="H18" s="31">
        <f t="shared" si="6"/>
        <v>225</v>
      </c>
      <c r="I18" s="31">
        <f t="shared" si="6"/>
        <v>0</v>
      </c>
      <c r="J18" s="31">
        <f t="shared" si="6"/>
        <v>0</v>
      </c>
      <c r="K18" s="31">
        <f t="shared" si="6"/>
        <v>379</v>
      </c>
      <c r="L18" s="27">
        <f t="shared" ref="L18:L20" si="7">SUM(B18:K18)</f>
        <v>1557</v>
      </c>
    </row>
    <row r="19" spans="1:12" ht="15" customHeight="1" x14ac:dyDescent="0.2">
      <c r="A19" s="38" t="str">
        <f>A13</f>
        <v>Permanent Health Insurance</v>
      </c>
      <c r="B19" s="31">
        <f t="shared" ref="B19" si="8">B7-B25+B13</f>
        <v>0</v>
      </c>
      <c r="C19" s="31">
        <f t="shared" si="6"/>
        <v>0</v>
      </c>
      <c r="D19" s="31">
        <f t="shared" si="6"/>
        <v>0</v>
      </c>
      <c r="E19" s="31">
        <f t="shared" si="6"/>
        <v>6</v>
      </c>
      <c r="F19" s="31">
        <f t="shared" si="6"/>
        <v>0</v>
      </c>
      <c r="G19" s="31">
        <f t="shared" si="6"/>
        <v>0</v>
      </c>
      <c r="H19" s="31">
        <f t="shared" si="6"/>
        <v>0</v>
      </c>
      <c r="I19" s="31">
        <f t="shared" si="6"/>
        <v>0</v>
      </c>
      <c r="J19" s="31">
        <f t="shared" si="6"/>
        <v>1</v>
      </c>
      <c r="K19" s="31">
        <f t="shared" si="6"/>
        <v>0</v>
      </c>
      <c r="L19" s="27">
        <f t="shared" si="7"/>
        <v>7</v>
      </c>
    </row>
    <row r="20" spans="1:12" ht="15" customHeight="1" x14ac:dyDescent="0.2">
      <c r="A20" s="40" t="str">
        <f>A14</f>
        <v>Linked Long Term Insurance</v>
      </c>
      <c r="B20" s="31">
        <f t="shared" ref="B20" si="9">B8-B26+B14</f>
        <v>16</v>
      </c>
      <c r="C20" s="31">
        <f t="shared" si="6"/>
        <v>0</v>
      </c>
      <c r="D20" s="31">
        <f t="shared" si="6"/>
        <v>0</v>
      </c>
      <c r="E20" s="31">
        <f t="shared" si="6"/>
        <v>642</v>
      </c>
      <c r="F20" s="31">
        <f t="shared" si="6"/>
        <v>0</v>
      </c>
      <c r="G20" s="31">
        <f t="shared" si="6"/>
        <v>0</v>
      </c>
      <c r="H20" s="31">
        <f t="shared" si="6"/>
        <v>61</v>
      </c>
      <c r="I20" s="31">
        <f t="shared" si="6"/>
        <v>0</v>
      </c>
      <c r="J20" s="31">
        <f t="shared" si="6"/>
        <v>164</v>
      </c>
      <c r="K20" s="31">
        <f t="shared" si="6"/>
        <v>1601</v>
      </c>
      <c r="L20" s="27">
        <f t="shared" si="7"/>
        <v>2484</v>
      </c>
    </row>
    <row r="21" spans="1:12" ht="15" customHeight="1" x14ac:dyDescent="0.2">
      <c r="A21" s="41" t="str">
        <f>A15</f>
        <v>TOTAL</v>
      </c>
      <c r="B21" s="29">
        <f t="shared" ref="B21:K21" si="10">SUM(B17:B20)</f>
        <v>8476</v>
      </c>
      <c r="C21" s="29">
        <f t="shared" si="10"/>
        <v>2935</v>
      </c>
      <c r="D21" s="29">
        <f t="shared" si="10"/>
        <v>92</v>
      </c>
      <c r="E21" s="29">
        <f t="shared" si="10"/>
        <v>17174</v>
      </c>
      <c r="F21" s="29">
        <f t="shared" si="10"/>
        <v>38</v>
      </c>
      <c r="G21" s="29">
        <f t="shared" si="10"/>
        <v>2757</v>
      </c>
      <c r="H21" s="29">
        <f t="shared" si="10"/>
        <v>3588</v>
      </c>
      <c r="I21" s="29">
        <f t="shared" si="10"/>
        <v>92</v>
      </c>
      <c r="J21" s="29">
        <f t="shared" si="10"/>
        <v>6291</v>
      </c>
      <c r="K21" s="29">
        <f t="shared" si="10"/>
        <v>5707</v>
      </c>
      <c r="L21" s="29">
        <f>SUM(L17:L20)</f>
        <v>47150</v>
      </c>
    </row>
    <row r="22" spans="1:12" ht="15" customHeight="1" x14ac:dyDescent="0.2">
      <c r="A22" s="42" t="s">
        <v>60</v>
      </c>
      <c r="B22" s="31"/>
      <c r="C22" s="31"/>
      <c r="D22" s="31"/>
      <c r="E22" s="32"/>
      <c r="F22" s="32"/>
      <c r="G22" s="31"/>
      <c r="H22" s="31"/>
      <c r="I22" s="31"/>
      <c r="J22" s="31"/>
      <c r="K22" s="31"/>
      <c r="L22" s="31"/>
    </row>
    <row r="23" spans="1:12" ht="15" customHeight="1" x14ac:dyDescent="0.2">
      <c r="A23" s="38" t="str">
        <f>A17</f>
        <v>Life Assurance</v>
      </c>
      <c r="B23" s="27">
        <v>118317</v>
      </c>
      <c r="C23" s="27">
        <v>14473</v>
      </c>
      <c r="D23" s="186">
        <v>285</v>
      </c>
      <c r="E23" s="27">
        <v>106036</v>
      </c>
      <c r="F23" s="33">
        <v>384</v>
      </c>
      <c r="G23" s="27">
        <v>39711</v>
      </c>
      <c r="H23" s="27">
        <v>12504</v>
      </c>
      <c r="I23" s="27">
        <v>2340</v>
      </c>
      <c r="J23" s="27">
        <v>60687</v>
      </c>
      <c r="K23" s="27">
        <v>34086</v>
      </c>
      <c r="L23" s="27">
        <f>SUM(B23:K23)</f>
        <v>388823</v>
      </c>
    </row>
    <row r="24" spans="1:12" ht="15" customHeight="1" x14ac:dyDescent="0.2">
      <c r="A24" s="38" t="str">
        <f>A18</f>
        <v>Pension</v>
      </c>
      <c r="B24" s="27">
        <v>10744</v>
      </c>
      <c r="C24" s="27">
        <v>563</v>
      </c>
      <c r="D24" s="27"/>
      <c r="E24" s="27">
        <v>14478</v>
      </c>
      <c r="F24" s="33"/>
      <c r="G24" s="27"/>
      <c r="H24" s="27">
        <v>1936</v>
      </c>
      <c r="I24" s="27"/>
      <c r="J24" s="27"/>
      <c r="K24" s="27">
        <v>13387</v>
      </c>
      <c r="L24" s="27">
        <f t="shared" ref="L24:L26" si="11">SUM(B24:K24)</f>
        <v>41108</v>
      </c>
    </row>
    <row r="25" spans="1:12" ht="15" customHeight="1" x14ac:dyDescent="0.2">
      <c r="A25" s="38" t="str">
        <f>A19</f>
        <v>Permanent Health Insurance</v>
      </c>
      <c r="B25" s="27"/>
      <c r="C25" s="27"/>
      <c r="D25" s="27"/>
      <c r="E25" s="27">
        <v>42</v>
      </c>
      <c r="F25" s="33"/>
      <c r="G25" s="27"/>
      <c r="H25" s="27">
        <v>0</v>
      </c>
      <c r="I25" s="27"/>
      <c r="J25" s="27">
        <v>77</v>
      </c>
      <c r="K25" s="27">
        <v>9</v>
      </c>
      <c r="L25" s="27">
        <f t="shared" si="11"/>
        <v>128</v>
      </c>
    </row>
    <row r="26" spans="1:12" ht="15" customHeight="1" x14ac:dyDescent="0.2">
      <c r="A26" s="38" t="str">
        <f>A20</f>
        <v>Linked Long Term Insurance</v>
      </c>
      <c r="B26" s="27">
        <v>9</v>
      </c>
      <c r="C26" s="27"/>
      <c r="D26" s="27"/>
      <c r="E26" s="27">
        <v>11747</v>
      </c>
      <c r="F26" s="33"/>
      <c r="G26" s="27"/>
      <c r="H26" s="27">
        <v>492</v>
      </c>
      <c r="I26" s="27"/>
      <c r="J26" s="27">
        <v>4302</v>
      </c>
      <c r="K26" s="27">
        <v>25947</v>
      </c>
      <c r="L26" s="27">
        <f t="shared" si="11"/>
        <v>42497</v>
      </c>
    </row>
    <row r="27" spans="1:12" ht="15" customHeight="1" x14ac:dyDescent="0.2">
      <c r="A27" s="44" t="str">
        <f>A21</f>
        <v>TOTAL</v>
      </c>
      <c r="B27" s="29">
        <f t="shared" ref="B27:K27" si="12">SUM(B23:B26)</f>
        <v>129070</v>
      </c>
      <c r="C27" s="29">
        <f t="shared" si="12"/>
        <v>15036</v>
      </c>
      <c r="D27" s="29">
        <f t="shared" si="12"/>
        <v>285</v>
      </c>
      <c r="E27" s="29">
        <f t="shared" si="12"/>
        <v>132303</v>
      </c>
      <c r="F27" s="29">
        <f t="shared" si="12"/>
        <v>384</v>
      </c>
      <c r="G27" s="29">
        <f t="shared" si="12"/>
        <v>39711</v>
      </c>
      <c r="H27" s="29">
        <f t="shared" si="12"/>
        <v>14932</v>
      </c>
      <c r="I27" s="29">
        <f t="shared" si="12"/>
        <v>2340</v>
      </c>
      <c r="J27" s="29">
        <f t="shared" si="12"/>
        <v>65066</v>
      </c>
      <c r="K27" s="29">
        <f t="shared" si="12"/>
        <v>73429</v>
      </c>
      <c r="L27" s="29">
        <f>SUM(B27:K27)</f>
        <v>472556</v>
      </c>
    </row>
    <row r="28" spans="1:12" x14ac:dyDescent="0.2">
      <c r="A28" s="35" t="s">
        <v>54</v>
      </c>
      <c r="B28" s="35"/>
      <c r="C28" s="45"/>
      <c r="D28" s="45"/>
      <c r="E28" s="45"/>
      <c r="F28" s="45"/>
      <c r="G28" s="45"/>
      <c r="H28" s="45"/>
      <c r="I28" s="45"/>
      <c r="J28" s="45"/>
      <c r="K28" s="45"/>
      <c r="L28" s="45"/>
    </row>
    <row r="29" spans="1:12" x14ac:dyDescent="0.2">
      <c r="A29" s="48" t="s">
        <v>68</v>
      </c>
      <c r="B29" s="48"/>
      <c r="C29" s="46"/>
      <c r="D29" s="46"/>
      <c r="E29" s="45"/>
      <c r="F29" s="45"/>
      <c r="G29" s="46"/>
      <c r="H29" s="46"/>
      <c r="I29" s="46"/>
      <c r="J29" s="46"/>
      <c r="K29" s="46"/>
      <c r="L29" s="46"/>
    </row>
    <row r="30" spans="1:12" x14ac:dyDescent="0.2">
      <c r="C30" s="187"/>
      <c r="D30" s="187"/>
      <c r="E30" s="187"/>
      <c r="F30" s="187"/>
      <c r="G30" s="187"/>
      <c r="H30" s="187"/>
      <c r="I30" s="187"/>
      <c r="J30" s="187"/>
      <c r="K30" s="187"/>
    </row>
    <row r="31" spans="1:12" x14ac:dyDescent="0.2">
      <c r="C31" s="187"/>
      <c r="D31" s="187"/>
      <c r="E31" s="187"/>
      <c r="F31" s="187"/>
      <c r="G31" s="187"/>
      <c r="H31" s="187"/>
      <c r="I31" s="187"/>
      <c r="J31" s="187"/>
      <c r="K31" s="187"/>
    </row>
    <row r="32" spans="1:12" x14ac:dyDescent="0.2">
      <c r="C32" s="188"/>
      <c r="D32" s="188"/>
      <c r="E32" s="188"/>
      <c r="F32" s="188"/>
      <c r="G32" s="188"/>
      <c r="H32" s="188"/>
      <c r="I32" s="188"/>
      <c r="J32" s="188"/>
      <c r="K32" s="188"/>
      <c r="L32" s="188"/>
    </row>
    <row r="33" spans="3:12" x14ac:dyDescent="0.2">
      <c r="C33" s="188"/>
      <c r="D33" s="188"/>
      <c r="E33" s="188"/>
      <c r="F33" s="188"/>
      <c r="G33" s="188"/>
      <c r="H33" s="188"/>
      <c r="I33" s="188"/>
      <c r="J33" s="188"/>
      <c r="K33" s="188"/>
      <c r="L33" s="188"/>
    </row>
    <row r="34" spans="3:12" x14ac:dyDescent="0.2">
      <c r="C34" s="188"/>
      <c r="D34" s="188"/>
      <c r="E34" s="188"/>
      <c r="F34" s="188"/>
      <c r="G34" s="188"/>
      <c r="H34" s="188"/>
      <c r="I34" s="188"/>
      <c r="J34" s="188"/>
      <c r="K34" s="188"/>
      <c r="L34" s="188"/>
    </row>
    <row r="35" spans="3:12" x14ac:dyDescent="0.2">
      <c r="C35" s="188"/>
      <c r="D35" s="188"/>
      <c r="E35" s="188"/>
      <c r="F35" s="188"/>
      <c r="G35" s="188"/>
      <c r="H35" s="188"/>
      <c r="I35" s="188"/>
      <c r="J35" s="188"/>
      <c r="K35" s="188"/>
      <c r="L35" s="188"/>
    </row>
    <row r="36" spans="3:12" x14ac:dyDescent="0.2">
      <c r="C36" s="188"/>
      <c r="D36" s="188"/>
      <c r="E36" s="188"/>
      <c r="F36" s="188"/>
      <c r="G36" s="188"/>
      <c r="H36" s="188"/>
      <c r="I36" s="188"/>
      <c r="J36" s="188"/>
      <c r="K36" s="188"/>
      <c r="L36" s="188"/>
    </row>
    <row r="37" spans="3:12" x14ac:dyDescent="0.2">
      <c r="C37" s="185"/>
      <c r="D37" s="185"/>
      <c r="E37" s="185"/>
      <c r="F37" s="185"/>
      <c r="G37" s="185"/>
      <c r="H37" s="185"/>
      <c r="I37" s="185"/>
      <c r="J37" s="185"/>
      <c r="K37" s="185"/>
      <c r="L37" s="185"/>
    </row>
    <row r="38" spans="3:12" x14ac:dyDescent="0.2">
      <c r="C38" s="186"/>
      <c r="D38" s="186"/>
      <c r="E38" s="186"/>
      <c r="F38" s="186"/>
      <c r="G38" s="185"/>
      <c r="H38" s="186"/>
      <c r="I38" s="186"/>
      <c r="J38" s="186"/>
      <c r="K38" s="186"/>
      <c r="L38" s="186"/>
    </row>
    <row r="39" spans="3:12" x14ac:dyDescent="0.2">
      <c r="C39" s="186"/>
      <c r="D39" s="186"/>
      <c r="E39" s="185"/>
      <c r="F39" s="186"/>
      <c r="G39" s="185"/>
      <c r="H39" s="185"/>
      <c r="I39" s="186"/>
      <c r="J39" s="186"/>
      <c r="K39" s="185"/>
      <c r="L39" s="185"/>
    </row>
    <row r="40" spans="3:12" x14ac:dyDescent="0.2">
      <c r="C40" s="185"/>
      <c r="D40" s="186"/>
      <c r="E40" s="185"/>
      <c r="F40" s="186"/>
      <c r="G40" s="185"/>
      <c r="H40" s="186"/>
      <c r="I40" s="186"/>
      <c r="J40" s="186"/>
      <c r="K40" s="185"/>
      <c r="L40" s="185"/>
    </row>
    <row r="41" spans="3:12" x14ac:dyDescent="0.2">
      <c r="C41" s="185"/>
      <c r="D41" s="186"/>
      <c r="E41" s="185"/>
      <c r="F41" s="186"/>
      <c r="G41" s="185"/>
      <c r="H41" s="186"/>
      <c r="I41" s="186"/>
      <c r="J41" s="186"/>
      <c r="K41" s="185"/>
      <c r="L41" s="185"/>
    </row>
  </sheetData>
  <mergeCells count="2">
    <mergeCell ref="A1:L1"/>
    <mergeCell ref="A2:L2"/>
  </mergeCells>
  <pageMargins left="0.7" right="0.7" top="0.75" bottom="0.75" header="0.3" footer="0.3"/>
  <pageSetup scale="6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1"/>
  <sheetViews>
    <sheetView zoomScaleNormal="100" workbookViewId="0">
      <pane xSplit="1" ySplit="3" topLeftCell="B4" activePane="bottomRight" state="frozen"/>
      <selection sqref="A1:XFD3"/>
      <selection pane="topRight" sqref="A1:XFD3"/>
      <selection pane="bottomLeft" sqref="A1:XFD3"/>
      <selection pane="bottomRight" activeCell="L16" sqref="L16"/>
    </sheetView>
  </sheetViews>
  <sheetFormatPr defaultRowHeight="12.75" x14ac:dyDescent="0.2"/>
  <cols>
    <col min="1" max="1" width="45.7109375" style="34" customWidth="1"/>
    <col min="2" max="12" width="15.7109375" style="34" customWidth="1"/>
  </cols>
  <sheetData>
    <row r="1" spans="1:12" s="47" customFormat="1" ht="18" customHeight="1" x14ac:dyDescent="0.25">
      <c r="A1" s="196" t="s">
        <v>56</v>
      </c>
      <c r="B1" s="196"/>
      <c r="C1" s="196"/>
      <c r="D1" s="196"/>
      <c r="E1" s="196"/>
      <c r="F1" s="196"/>
      <c r="G1" s="196"/>
      <c r="H1" s="196"/>
      <c r="I1" s="196"/>
      <c r="J1" s="196"/>
      <c r="K1" s="196"/>
      <c r="L1" s="196"/>
    </row>
    <row r="2" spans="1:12" s="47" customFormat="1" ht="18" customHeight="1" x14ac:dyDescent="0.25">
      <c r="A2" s="196" t="s">
        <v>73</v>
      </c>
      <c r="B2" s="196"/>
      <c r="C2" s="196"/>
      <c r="D2" s="196"/>
      <c r="E2" s="196"/>
      <c r="F2" s="196"/>
      <c r="G2" s="196"/>
      <c r="H2" s="196"/>
      <c r="I2" s="196"/>
      <c r="J2" s="196"/>
      <c r="K2" s="196"/>
      <c r="L2" s="196"/>
    </row>
    <row r="3" spans="1:12" s="18" customFormat="1" ht="18" customHeight="1" x14ac:dyDescent="0.2">
      <c r="A3" s="36"/>
      <c r="B3" s="36" t="s">
        <v>76</v>
      </c>
      <c r="C3" s="23" t="s">
        <v>43</v>
      </c>
      <c r="D3" s="23" t="s">
        <v>69</v>
      </c>
      <c r="E3" s="23" t="s">
        <v>44</v>
      </c>
      <c r="F3" s="23" t="s">
        <v>70</v>
      </c>
      <c r="G3" s="23" t="s">
        <v>9</v>
      </c>
      <c r="H3" s="23" t="s">
        <v>46</v>
      </c>
      <c r="I3" s="23" t="s">
        <v>71</v>
      </c>
      <c r="J3" s="23" t="s">
        <v>48</v>
      </c>
      <c r="K3" s="23" t="s">
        <v>66</v>
      </c>
      <c r="L3" s="24" t="s">
        <v>14</v>
      </c>
    </row>
    <row r="4" spans="1:12" s="1" customFormat="1" ht="15" customHeight="1" x14ac:dyDescent="0.2">
      <c r="A4" s="37" t="s">
        <v>57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6"/>
    </row>
    <row r="5" spans="1:12" ht="15" customHeight="1" x14ac:dyDescent="0.2">
      <c r="A5" s="38" t="s">
        <v>50</v>
      </c>
      <c r="B5" s="39">
        <v>117617</v>
      </c>
      <c r="C5" s="39">
        <v>18028</v>
      </c>
      <c r="D5" s="39">
        <v>472</v>
      </c>
      <c r="E5" s="39">
        <v>55848</v>
      </c>
      <c r="F5" s="39">
        <v>497</v>
      </c>
      <c r="G5" s="39">
        <v>40273</v>
      </c>
      <c r="H5" s="39">
        <v>17875</v>
      </c>
      <c r="I5" s="39">
        <v>2432</v>
      </c>
      <c r="J5" s="39">
        <v>61696</v>
      </c>
      <c r="K5" s="39">
        <v>33819</v>
      </c>
      <c r="L5" s="27">
        <f>SUM(B5:K5)</f>
        <v>348557</v>
      </c>
    </row>
    <row r="6" spans="1:12" ht="15" customHeight="1" x14ac:dyDescent="0.2">
      <c r="A6" s="38" t="s">
        <v>51</v>
      </c>
      <c r="B6" s="39">
        <v>8725</v>
      </c>
      <c r="C6" s="39">
        <v>587</v>
      </c>
      <c r="D6" s="39">
        <v>0</v>
      </c>
      <c r="E6" s="39">
        <v>13806</v>
      </c>
      <c r="F6" s="39"/>
      <c r="G6" s="39"/>
      <c r="H6" s="39">
        <v>2019</v>
      </c>
      <c r="I6" s="39"/>
      <c r="J6" s="39"/>
      <c r="K6" s="39">
        <v>13058</v>
      </c>
      <c r="L6" s="27">
        <f t="shared" ref="L6:L8" si="0">SUM(B6:K6)</f>
        <v>38195</v>
      </c>
    </row>
    <row r="7" spans="1:12" ht="15" customHeight="1" x14ac:dyDescent="0.2">
      <c r="A7" s="38" t="s">
        <v>52</v>
      </c>
      <c r="B7" s="39"/>
      <c r="C7" s="39"/>
      <c r="D7" s="39">
        <v>0</v>
      </c>
      <c r="E7" s="39">
        <v>29</v>
      </c>
      <c r="F7" s="39"/>
      <c r="G7" s="39"/>
      <c r="H7" s="39">
        <v>0</v>
      </c>
      <c r="I7" s="39"/>
      <c r="J7" s="39">
        <v>78</v>
      </c>
      <c r="K7" s="39">
        <v>9</v>
      </c>
      <c r="L7" s="27">
        <f t="shared" si="0"/>
        <v>116</v>
      </c>
    </row>
    <row r="8" spans="1:12" ht="15" customHeight="1" x14ac:dyDescent="0.2">
      <c r="A8" s="40" t="s">
        <v>53</v>
      </c>
      <c r="B8" s="39">
        <v>41</v>
      </c>
      <c r="C8" s="39"/>
      <c r="D8" s="39">
        <v>0</v>
      </c>
      <c r="E8" s="39">
        <v>9641</v>
      </c>
      <c r="F8" s="39"/>
      <c r="G8" s="39"/>
      <c r="H8" s="39">
        <v>532</v>
      </c>
      <c r="I8" s="39"/>
      <c r="J8" s="39">
        <v>4212</v>
      </c>
      <c r="K8" s="39">
        <v>25980</v>
      </c>
      <c r="L8" s="27">
        <f t="shared" si="0"/>
        <v>40406</v>
      </c>
    </row>
    <row r="9" spans="1:12" ht="15" customHeight="1" x14ac:dyDescent="0.2">
      <c r="A9" s="41" t="s">
        <v>14</v>
      </c>
      <c r="B9" s="29">
        <f t="shared" ref="B9:K9" si="1">SUM(B5:B8)</f>
        <v>126383</v>
      </c>
      <c r="C9" s="29">
        <f t="shared" si="1"/>
        <v>18615</v>
      </c>
      <c r="D9" s="29">
        <f t="shared" si="1"/>
        <v>472</v>
      </c>
      <c r="E9" s="29">
        <f t="shared" si="1"/>
        <v>79324</v>
      </c>
      <c r="F9" s="29">
        <f t="shared" si="1"/>
        <v>497</v>
      </c>
      <c r="G9" s="29">
        <f t="shared" si="1"/>
        <v>40273</v>
      </c>
      <c r="H9" s="29">
        <f t="shared" si="1"/>
        <v>20426</v>
      </c>
      <c r="I9" s="29">
        <f t="shared" si="1"/>
        <v>2432</v>
      </c>
      <c r="J9" s="29">
        <f t="shared" si="1"/>
        <v>65986</v>
      </c>
      <c r="K9" s="29">
        <f t="shared" si="1"/>
        <v>72866</v>
      </c>
      <c r="L9" s="29">
        <f>SUM(L5:L8)</f>
        <v>427274</v>
      </c>
    </row>
    <row r="10" spans="1:12" ht="15" customHeight="1" x14ac:dyDescent="0.2">
      <c r="A10" s="42" t="s">
        <v>58</v>
      </c>
      <c r="B10" s="31"/>
      <c r="C10" s="31"/>
      <c r="D10" s="31"/>
      <c r="E10" s="32"/>
      <c r="F10" s="32"/>
      <c r="G10" s="31"/>
      <c r="H10" s="31"/>
      <c r="I10" s="31"/>
      <c r="J10" s="31"/>
      <c r="K10" s="31"/>
      <c r="L10" s="31"/>
    </row>
    <row r="11" spans="1:12" ht="15" customHeight="1" x14ac:dyDescent="0.2">
      <c r="A11" s="38" t="str">
        <f>A5</f>
        <v>Life Assurance</v>
      </c>
      <c r="B11" s="39">
        <v>8246</v>
      </c>
      <c r="C11" s="39">
        <v>2568</v>
      </c>
      <c r="D11" s="39">
        <v>0</v>
      </c>
      <c r="E11" s="39">
        <v>32989</v>
      </c>
      <c r="F11" s="39">
        <v>0</v>
      </c>
      <c r="G11" s="39">
        <v>4694</v>
      </c>
      <c r="H11" s="39">
        <v>952</v>
      </c>
      <c r="I11" s="39"/>
      <c r="J11" s="39">
        <v>5977</v>
      </c>
      <c r="K11" s="39">
        <v>4075</v>
      </c>
      <c r="L11" s="27">
        <f>SUM(B11:K11)</f>
        <v>59501</v>
      </c>
    </row>
    <row r="12" spans="1:12" ht="15" customHeight="1" x14ac:dyDescent="0.2">
      <c r="A12" s="38" t="str">
        <f>A6</f>
        <v>Pension</v>
      </c>
      <c r="B12" s="39">
        <v>1376</v>
      </c>
      <c r="C12" s="39">
        <v>0</v>
      </c>
      <c r="D12" s="39">
        <v>0</v>
      </c>
      <c r="E12" s="39">
        <v>701</v>
      </c>
      <c r="F12" s="39"/>
      <c r="G12" s="39"/>
      <c r="H12" s="39">
        <v>70</v>
      </c>
      <c r="I12" s="39"/>
      <c r="J12" s="39"/>
      <c r="K12" s="39">
        <v>559</v>
      </c>
      <c r="L12" s="27">
        <f t="shared" ref="L12:L14" si="2">SUM(B12:K12)</f>
        <v>2706</v>
      </c>
    </row>
    <row r="13" spans="1:12" ht="15" customHeight="1" x14ac:dyDescent="0.2">
      <c r="A13" s="38" t="str">
        <f>A7</f>
        <v>Permanent Health Insurance</v>
      </c>
      <c r="B13" s="39"/>
      <c r="C13" s="39"/>
      <c r="D13" s="39">
        <v>0</v>
      </c>
      <c r="E13" s="39">
        <v>1</v>
      </c>
      <c r="F13" s="39"/>
      <c r="G13" s="39"/>
      <c r="H13" s="39">
        <v>0</v>
      </c>
      <c r="I13" s="39"/>
      <c r="J13" s="39"/>
      <c r="K13" s="39"/>
      <c r="L13" s="27">
        <f t="shared" si="2"/>
        <v>1</v>
      </c>
    </row>
    <row r="14" spans="1:12" ht="15" customHeight="1" x14ac:dyDescent="0.2">
      <c r="A14" s="40" t="str">
        <f>A8</f>
        <v>Linked Long Term Insurance</v>
      </c>
      <c r="B14" s="39"/>
      <c r="C14" s="39"/>
      <c r="D14" s="39">
        <v>0</v>
      </c>
      <c r="E14" s="39">
        <v>1708</v>
      </c>
      <c r="F14" s="39"/>
      <c r="G14" s="39"/>
      <c r="H14" s="39">
        <v>44</v>
      </c>
      <c r="I14" s="39"/>
      <c r="J14" s="39">
        <v>191</v>
      </c>
      <c r="K14" s="39">
        <v>1477</v>
      </c>
      <c r="L14" s="27">
        <f t="shared" si="2"/>
        <v>3420</v>
      </c>
    </row>
    <row r="15" spans="1:12" ht="15" customHeight="1" x14ac:dyDescent="0.2">
      <c r="A15" s="41" t="str">
        <f>A9</f>
        <v>TOTAL</v>
      </c>
      <c r="B15" s="29">
        <f t="shared" ref="B15:K15" si="3">SUM(B11:B14)</f>
        <v>9622</v>
      </c>
      <c r="C15" s="29">
        <f t="shared" si="3"/>
        <v>2568</v>
      </c>
      <c r="D15" s="29">
        <f t="shared" si="3"/>
        <v>0</v>
      </c>
      <c r="E15" s="29">
        <f t="shared" si="3"/>
        <v>35399</v>
      </c>
      <c r="F15" s="29">
        <f t="shared" si="3"/>
        <v>0</v>
      </c>
      <c r="G15" s="29">
        <f t="shared" si="3"/>
        <v>4694</v>
      </c>
      <c r="H15" s="29">
        <f t="shared" si="3"/>
        <v>1066</v>
      </c>
      <c r="I15" s="29">
        <f t="shared" si="3"/>
        <v>0</v>
      </c>
      <c r="J15" s="29">
        <f t="shared" si="3"/>
        <v>6168</v>
      </c>
      <c r="K15" s="29">
        <f t="shared" si="3"/>
        <v>6111</v>
      </c>
      <c r="L15" s="29">
        <f>SUM(L11:L14)</f>
        <v>65628</v>
      </c>
    </row>
    <row r="16" spans="1:12" ht="15" customHeight="1" x14ac:dyDescent="0.2">
      <c r="A16" s="43" t="s">
        <v>59</v>
      </c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1"/>
    </row>
    <row r="17" spans="1:12" ht="15" customHeight="1" x14ac:dyDescent="0.2">
      <c r="A17" s="38" t="str">
        <f>A11</f>
        <v>Life Assurance</v>
      </c>
      <c r="B17" s="31">
        <f>B5-B23+B11</f>
        <v>8705</v>
      </c>
      <c r="C17" s="31">
        <f>C5-C23+C11</f>
        <v>4717</v>
      </c>
      <c r="D17" s="31">
        <f t="shared" ref="D17:K17" si="4">D5-D23+D11</f>
        <v>100</v>
      </c>
      <c r="E17" s="31">
        <f t="shared" si="4"/>
        <v>9301</v>
      </c>
      <c r="F17" s="31">
        <f t="shared" si="4"/>
        <v>75</v>
      </c>
      <c r="G17" s="31">
        <f t="shared" si="4"/>
        <v>4293</v>
      </c>
      <c r="H17" s="31">
        <f t="shared" si="4"/>
        <v>3798</v>
      </c>
      <c r="I17" s="31">
        <f t="shared" si="4"/>
        <v>92</v>
      </c>
      <c r="J17" s="31">
        <f t="shared" si="4"/>
        <v>6782</v>
      </c>
      <c r="K17" s="31">
        <f t="shared" si="4"/>
        <v>3580</v>
      </c>
      <c r="L17" s="27">
        <f>SUM(B17:K17)</f>
        <v>41443</v>
      </c>
    </row>
    <row r="18" spans="1:12" ht="15" customHeight="1" x14ac:dyDescent="0.2">
      <c r="A18" s="38" t="str">
        <f>A12</f>
        <v>Pension</v>
      </c>
      <c r="B18" s="31">
        <f t="shared" ref="B18" si="5">B6-B24+B12</f>
        <v>420</v>
      </c>
      <c r="C18" s="31">
        <f t="shared" ref="C18:K20" si="6">C6-C24+C12</f>
        <v>84</v>
      </c>
      <c r="D18" s="31">
        <f t="shared" si="6"/>
        <v>0</v>
      </c>
      <c r="E18" s="31">
        <f t="shared" si="6"/>
        <v>348</v>
      </c>
      <c r="F18" s="31">
        <f t="shared" si="6"/>
        <v>0</v>
      </c>
      <c r="G18" s="31">
        <f t="shared" si="6"/>
        <v>0</v>
      </c>
      <c r="H18" s="31">
        <f t="shared" si="6"/>
        <v>31</v>
      </c>
      <c r="I18" s="31">
        <f t="shared" si="6"/>
        <v>0</v>
      </c>
      <c r="J18" s="31">
        <f t="shared" si="6"/>
        <v>0</v>
      </c>
      <c r="K18" s="31">
        <f t="shared" si="6"/>
        <v>322</v>
      </c>
      <c r="L18" s="27">
        <f t="shared" ref="L18:L20" si="7">SUM(B18:K18)</f>
        <v>1205</v>
      </c>
    </row>
    <row r="19" spans="1:12" ht="15" customHeight="1" x14ac:dyDescent="0.2">
      <c r="A19" s="38" t="str">
        <f>A13</f>
        <v>Permanent Health Insurance</v>
      </c>
      <c r="B19" s="31">
        <f t="shared" ref="B19" si="8">B7-B25+B13</f>
        <v>0</v>
      </c>
      <c r="C19" s="31">
        <f t="shared" si="6"/>
        <v>0</v>
      </c>
      <c r="D19" s="31">
        <f t="shared" si="6"/>
        <v>0</v>
      </c>
      <c r="E19" s="31">
        <f t="shared" si="6"/>
        <v>1</v>
      </c>
      <c r="F19" s="31">
        <f t="shared" si="6"/>
        <v>0</v>
      </c>
      <c r="G19" s="31">
        <f t="shared" si="6"/>
        <v>0</v>
      </c>
      <c r="H19" s="31">
        <f t="shared" si="6"/>
        <v>0</v>
      </c>
      <c r="I19" s="31">
        <f t="shared" si="6"/>
        <v>0</v>
      </c>
      <c r="J19" s="31">
        <f t="shared" si="6"/>
        <v>0</v>
      </c>
      <c r="K19" s="31">
        <f t="shared" si="6"/>
        <v>0</v>
      </c>
      <c r="L19" s="27">
        <f t="shared" si="7"/>
        <v>1</v>
      </c>
    </row>
    <row r="20" spans="1:12" ht="15" customHeight="1" x14ac:dyDescent="0.2">
      <c r="A20" s="40" t="str">
        <f>A14</f>
        <v>Linked Long Term Insurance</v>
      </c>
      <c r="B20" s="31">
        <f t="shared" ref="B20" si="9">B8-B26+B14</f>
        <v>16</v>
      </c>
      <c r="C20" s="31">
        <f t="shared" si="6"/>
        <v>0</v>
      </c>
      <c r="D20" s="31">
        <f t="shared" si="6"/>
        <v>0</v>
      </c>
      <c r="E20" s="31">
        <f t="shared" si="6"/>
        <v>918</v>
      </c>
      <c r="F20" s="31">
        <f t="shared" si="6"/>
        <v>0</v>
      </c>
      <c r="G20" s="31">
        <f t="shared" si="6"/>
        <v>0</v>
      </c>
      <c r="H20" s="31">
        <f t="shared" si="6"/>
        <v>90</v>
      </c>
      <c r="I20" s="31">
        <f t="shared" si="6"/>
        <v>0</v>
      </c>
      <c r="J20" s="31">
        <f t="shared" si="6"/>
        <v>148</v>
      </c>
      <c r="K20" s="31">
        <f t="shared" si="6"/>
        <v>1555</v>
      </c>
      <c r="L20" s="27">
        <f t="shared" si="7"/>
        <v>2727</v>
      </c>
    </row>
    <row r="21" spans="1:12" ht="15" customHeight="1" x14ac:dyDescent="0.2">
      <c r="A21" s="41" t="str">
        <f>A15</f>
        <v>TOTAL</v>
      </c>
      <c r="B21" s="29">
        <f t="shared" ref="B21:K21" si="10">SUM(B17:B20)</f>
        <v>9141</v>
      </c>
      <c r="C21" s="29">
        <f t="shared" si="10"/>
        <v>4801</v>
      </c>
      <c r="D21" s="29">
        <f t="shared" si="10"/>
        <v>100</v>
      </c>
      <c r="E21" s="29">
        <f t="shared" si="10"/>
        <v>10568</v>
      </c>
      <c r="F21" s="29">
        <f t="shared" si="10"/>
        <v>75</v>
      </c>
      <c r="G21" s="29">
        <f t="shared" si="10"/>
        <v>4293</v>
      </c>
      <c r="H21" s="29">
        <f t="shared" si="10"/>
        <v>3919</v>
      </c>
      <c r="I21" s="29">
        <f t="shared" si="10"/>
        <v>92</v>
      </c>
      <c r="J21" s="29">
        <f t="shared" si="10"/>
        <v>6930</v>
      </c>
      <c r="K21" s="29">
        <f t="shared" si="10"/>
        <v>5457</v>
      </c>
      <c r="L21" s="29">
        <f>SUM(L17:L20)</f>
        <v>45376</v>
      </c>
    </row>
    <row r="22" spans="1:12" ht="15" customHeight="1" x14ac:dyDescent="0.2">
      <c r="A22" s="42" t="s">
        <v>60</v>
      </c>
      <c r="B22" s="31"/>
      <c r="C22" s="31"/>
      <c r="D22" s="31"/>
      <c r="E22" s="32"/>
      <c r="F22" s="32"/>
      <c r="G22" s="31"/>
      <c r="H22" s="31"/>
      <c r="I22" s="31"/>
      <c r="J22" s="31"/>
      <c r="K22" s="31"/>
      <c r="L22" s="31"/>
    </row>
    <row r="23" spans="1:12" ht="15" customHeight="1" x14ac:dyDescent="0.2">
      <c r="A23" s="38" t="str">
        <f>A17</f>
        <v>Life Assurance</v>
      </c>
      <c r="B23" s="27">
        <v>117158</v>
      </c>
      <c r="C23" s="27">
        <v>15879</v>
      </c>
      <c r="D23" s="186">
        <v>372</v>
      </c>
      <c r="E23" s="27">
        <v>79536</v>
      </c>
      <c r="F23" s="33">
        <v>422</v>
      </c>
      <c r="G23" s="27">
        <v>40674</v>
      </c>
      <c r="H23" s="27">
        <v>15029</v>
      </c>
      <c r="I23" s="27">
        <v>2340</v>
      </c>
      <c r="J23" s="27">
        <v>60891</v>
      </c>
      <c r="K23" s="27">
        <v>34314</v>
      </c>
      <c r="L23" s="27">
        <f>SUM(B23:K23)</f>
        <v>366615</v>
      </c>
    </row>
    <row r="24" spans="1:12" ht="15" customHeight="1" x14ac:dyDescent="0.2">
      <c r="A24" s="38" t="str">
        <f>A18</f>
        <v>Pension</v>
      </c>
      <c r="B24" s="27">
        <v>9681</v>
      </c>
      <c r="C24" s="27">
        <v>503</v>
      </c>
      <c r="D24" s="27"/>
      <c r="E24" s="27">
        <v>14159</v>
      </c>
      <c r="F24" s="33"/>
      <c r="G24" s="27"/>
      <c r="H24" s="27">
        <v>2058</v>
      </c>
      <c r="I24" s="27"/>
      <c r="J24" s="27"/>
      <c r="K24" s="27">
        <v>13295</v>
      </c>
      <c r="L24" s="27">
        <f t="shared" ref="L24:L26" si="11">SUM(B24:K24)</f>
        <v>39696</v>
      </c>
    </row>
    <row r="25" spans="1:12" ht="15" customHeight="1" x14ac:dyDescent="0.2">
      <c r="A25" s="38" t="str">
        <f>A19</f>
        <v>Permanent Health Insurance</v>
      </c>
      <c r="B25" s="27"/>
      <c r="C25" s="27"/>
      <c r="D25" s="27"/>
      <c r="E25" s="27">
        <v>29</v>
      </c>
      <c r="F25" s="33"/>
      <c r="G25" s="27"/>
      <c r="H25" s="27">
        <v>0</v>
      </c>
      <c r="I25" s="27"/>
      <c r="J25" s="27">
        <v>78</v>
      </c>
      <c r="K25" s="27">
        <v>9</v>
      </c>
      <c r="L25" s="27">
        <f t="shared" si="11"/>
        <v>116</v>
      </c>
    </row>
    <row r="26" spans="1:12" ht="15" customHeight="1" x14ac:dyDescent="0.2">
      <c r="A26" s="38" t="str">
        <f>A20</f>
        <v>Linked Long Term Insurance</v>
      </c>
      <c r="B26" s="27">
        <v>25</v>
      </c>
      <c r="C26" s="27"/>
      <c r="D26" s="27"/>
      <c r="E26" s="27">
        <v>10431</v>
      </c>
      <c r="F26" s="33"/>
      <c r="G26" s="27"/>
      <c r="H26" s="27">
        <v>486</v>
      </c>
      <c r="I26" s="27"/>
      <c r="J26" s="27">
        <v>4255</v>
      </c>
      <c r="K26" s="27">
        <v>25902</v>
      </c>
      <c r="L26" s="27">
        <f t="shared" si="11"/>
        <v>41099</v>
      </c>
    </row>
    <row r="27" spans="1:12" ht="15" customHeight="1" x14ac:dyDescent="0.2">
      <c r="A27" s="44" t="str">
        <f>A21</f>
        <v>TOTAL</v>
      </c>
      <c r="B27" s="29">
        <f t="shared" ref="B27:K27" si="12">SUM(B23:B26)</f>
        <v>126864</v>
      </c>
      <c r="C27" s="29">
        <f t="shared" si="12"/>
        <v>16382</v>
      </c>
      <c r="D27" s="29">
        <f t="shared" si="12"/>
        <v>372</v>
      </c>
      <c r="E27" s="29">
        <f t="shared" si="12"/>
        <v>104155</v>
      </c>
      <c r="F27" s="29">
        <f t="shared" si="12"/>
        <v>422</v>
      </c>
      <c r="G27" s="29">
        <f t="shared" si="12"/>
        <v>40674</v>
      </c>
      <c r="H27" s="29">
        <f t="shared" si="12"/>
        <v>17573</v>
      </c>
      <c r="I27" s="29">
        <f t="shared" si="12"/>
        <v>2340</v>
      </c>
      <c r="J27" s="29">
        <f t="shared" si="12"/>
        <v>65224</v>
      </c>
      <c r="K27" s="29">
        <f t="shared" si="12"/>
        <v>73520</v>
      </c>
      <c r="L27" s="29">
        <f>SUM(B27:K27)</f>
        <v>447526</v>
      </c>
    </row>
    <row r="28" spans="1:12" x14ac:dyDescent="0.2">
      <c r="A28" s="35" t="s">
        <v>54</v>
      </c>
      <c r="B28" s="35"/>
      <c r="C28" s="45"/>
      <c r="D28" s="45"/>
      <c r="E28" s="45"/>
      <c r="F28" s="45"/>
      <c r="G28" s="45"/>
      <c r="H28" s="45"/>
      <c r="I28" s="45"/>
      <c r="J28" s="45"/>
      <c r="K28" s="45"/>
      <c r="L28" s="45"/>
    </row>
    <row r="29" spans="1:12" x14ac:dyDescent="0.2">
      <c r="A29" s="48" t="s">
        <v>68</v>
      </c>
      <c r="B29" s="48"/>
      <c r="C29" s="46"/>
      <c r="D29" s="46"/>
      <c r="E29" s="45"/>
      <c r="F29" s="45"/>
      <c r="G29" s="46"/>
      <c r="H29" s="46"/>
      <c r="I29" s="46"/>
      <c r="J29" s="46"/>
      <c r="K29" s="46"/>
      <c r="L29" s="46"/>
    </row>
    <row r="30" spans="1:12" x14ac:dyDescent="0.2">
      <c r="C30" s="187"/>
      <c r="D30" s="187"/>
      <c r="E30" s="187"/>
      <c r="F30" s="187"/>
      <c r="G30" s="187"/>
      <c r="H30" s="187"/>
      <c r="I30" s="187"/>
      <c r="J30" s="187"/>
      <c r="K30" s="187"/>
    </row>
    <row r="31" spans="1:12" x14ac:dyDescent="0.2">
      <c r="C31" s="187"/>
      <c r="D31" s="187"/>
      <c r="E31" s="187"/>
      <c r="F31" s="187"/>
      <c r="G31" s="187"/>
      <c r="H31" s="187"/>
      <c r="I31" s="187"/>
      <c r="J31" s="187"/>
      <c r="K31" s="187"/>
    </row>
    <row r="32" spans="1:12" x14ac:dyDescent="0.2">
      <c r="C32" s="188"/>
      <c r="D32" s="188"/>
      <c r="E32" s="188"/>
      <c r="F32" s="188"/>
      <c r="G32" s="188"/>
      <c r="H32" s="188"/>
      <c r="I32" s="188"/>
      <c r="J32" s="188"/>
      <c r="K32" s="188"/>
      <c r="L32" s="188"/>
    </row>
    <row r="33" spans="3:12" x14ac:dyDescent="0.2">
      <c r="C33" s="188"/>
      <c r="D33" s="188"/>
      <c r="E33" s="188"/>
      <c r="F33" s="188"/>
      <c r="G33" s="188"/>
      <c r="H33" s="188"/>
      <c r="I33" s="188"/>
      <c r="J33" s="188"/>
      <c r="K33" s="188"/>
      <c r="L33" s="188"/>
    </row>
    <row r="34" spans="3:12" x14ac:dyDescent="0.2">
      <c r="C34" s="188"/>
      <c r="D34" s="188"/>
      <c r="E34" s="188"/>
      <c r="F34" s="188"/>
      <c r="G34" s="188"/>
      <c r="H34" s="188"/>
      <c r="I34" s="188"/>
      <c r="J34" s="188"/>
      <c r="K34" s="188"/>
      <c r="L34" s="188"/>
    </row>
    <row r="35" spans="3:12" x14ac:dyDescent="0.2">
      <c r="C35" s="188"/>
      <c r="D35" s="188"/>
      <c r="E35" s="188"/>
      <c r="F35" s="188"/>
      <c r="G35" s="188"/>
      <c r="H35" s="188"/>
      <c r="I35" s="188"/>
      <c r="J35" s="188"/>
      <c r="K35" s="188"/>
      <c r="L35" s="188"/>
    </row>
    <row r="36" spans="3:12" x14ac:dyDescent="0.2">
      <c r="C36" s="188"/>
      <c r="D36" s="188"/>
      <c r="E36" s="188"/>
      <c r="F36" s="188"/>
      <c r="G36" s="188"/>
      <c r="H36" s="188"/>
      <c r="I36" s="188"/>
      <c r="J36" s="188"/>
      <c r="K36" s="188"/>
      <c r="L36" s="188"/>
    </row>
    <row r="37" spans="3:12" x14ac:dyDescent="0.2">
      <c r="C37" s="185"/>
      <c r="D37" s="185"/>
      <c r="E37" s="185"/>
      <c r="F37" s="185"/>
      <c r="G37" s="185"/>
      <c r="H37" s="185"/>
      <c r="I37" s="185"/>
      <c r="J37" s="185"/>
      <c r="K37" s="185"/>
      <c r="L37" s="185"/>
    </row>
    <row r="38" spans="3:12" x14ac:dyDescent="0.2">
      <c r="C38" s="186"/>
      <c r="D38" s="186"/>
      <c r="E38" s="186"/>
      <c r="F38" s="186"/>
      <c r="G38" s="185"/>
      <c r="H38" s="186"/>
      <c r="I38" s="186"/>
      <c r="J38" s="186"/>
      <c r="K38" s="186"/>
      <c r="L38" s="186"/>
    </row>
    <row r="39" spans="3:12" x14ac:dyDescent="0.2">
      <c r="C39" s="186"/>
      <c r="D39" s="186"/>
      <c r="E39" s="185"/>
      <c r="F39" s="186"/>
      <c r="G39" s="185"/>
      <c r="H39" s="185"/>
      <c r="I39" s="186"/>
      <c r="J39" s="186"/>
      <c r="K39" s="185"/>
      <c r="L39" s="185"/>
    </row>
    <row r="40" spans="3:12" x14ac:dyDescent="0.2">
      <c r="C40" s="185"/>
      <c r="D40" s="186"/>
      <c r="E40" s="185"/>
      <c r="F40" s="186"/>
      <c r="G40" s="185"/>
      <c r="H40" s="186"/>
      <c r="I40" s="186"/>
      <c r="J40" s="186"/>
      <c r="K40" s="185"/>
      <c r="L40" s="185"/>
    </row>
    <row r="41" spans="3:12" x14ac:dyDescent="0.2">
      <c r="C41" s="185"/>
      <c r="D41" s="186"/>
      <c r="E41" s="185"/>
      <c r="F41" s="186"/>
      <c r="G41" s="185"/>
      <c r="H41" s="186"/>
      <c r="I41" s="186"/>
      <c r="J41" s="186"/>
      <c r="K41" s="185"/>
      <c r="L41" s="185"/>
    </row>
  </sheetData>
  <mergeCells count="2">
    <mergeCell ref="A1:L1"/>
    <mergeCell ref="A2:L2"/>
  </mergeCells>
  <pageMargins left="0.7" right="0.7" top="0.75" bottom="0.75" header="0.3" footer="0.3"/>
  <pageSetup scale="6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L31"/>
  <sheetViews>
    <sheetView zoomScaleNormal="100" workbookViewId="0">
      <pane xSplit="1" ySplit="3" topLeftCell="B4" activePane="bottomRight" state="frozen"/>
      <selection pane="topRight" activeCell="B1" sqref="B1"/>
      <selection pane="bottomLeft" activeCell="A6" sqref="A6"/>
      <selection pane="bottomRight" activeCell="G14" sqref="G14"/>
    </sheetView>
  </sheetViews>
  <sheetFormatPr defaultRowHeight="12.75" x14ac:dyDescent="0.2"/>
  <cols>
    <col min="1" max="1" width="45.7109375" style="34" customWidth="1"/>
    <col min="2" max="12" width="15.7109375" style="34" customWidth="1"/>
  </cols>
  <sheetData>
    <row r="1" spans="1:12" s="47" customFormat="1" ht="18" customHeight="1" x14ac:dyDescent="0.25">
      <c r="A1" s="196" t="s">
        <v>56</v>
      </c>
      <c r="B1" s="196"/>
      <c r="C1" s="196"/>
      <c r="D1" s="196"/>
      <c r="E1" s="196"/>
      <c r="F1" s="196"/>
      <c r="G1" s="196"/>
      <c r="H1" s="196"/>
      <c r="I1" s="196"/>
      <c r="J1" s="196"/>
      <c r="K1" s="196"/>
      <c r="L1" s="196"/>
    </row>
    <row r="2" spans="1:12" s="47" customFormat="1" ht="18" customHeight="1" x14ac:dyDescent="0.25">
      <c r="A2" s="196" t="s">
        <v>67</v>
      </c>
      <c r="B2" s="196"/>
      <c r="C2" s="196"/>
      <c r="D2" s="196"/>
      <c r="E2" s="196"/>
      <c r="F2" s="196"/>
      <c r="G2" s="196"/>
      <c r="H2" s="196"/>
      <c r="I2" s="196"/>
      <c r="J2" s="196"/>
      <c r="K2" s="196"/>
      <c r="L2" s="196"/>
    </row>
    <row r="3" spans="1:12" s="18" customFormat="1" ht="18" customHeight="1" x14ac:dyDescent="0.2">
      <c r="A3" s="36"/>
      <c r="B3" s="23" t="s">
        <v>76</v>
      </c>
      <c r="C3" s="23" t="s">
        <v>43</v>
      </c>
      <c r="D3" s="23" t="s">
        <v>69</v>
      </c>
      <c r="E3" s="23" t="s">
        <v>44</v>
      </c>
      <c r="F3" s="23" t="s">
        <v>70</v>
      </c>
      <c r="G3" s="23" t="s">
        <v>9</v>
      </c>
      <c r="H3" s="23" t="s">
        <v>46</v>
      </c>
      <c r="I3" s="23" t="s">
        <v>71</v>
      </c>
      <c r="J3" s="23" t="s">
        <v>48</v>
      </c>
      <c r="K3" s="23" t="s">
        <v>66</v>
      </c>
      <c r="L3" s="24" t="s">
        <v>14</v>
      </c>
    </row>
    <row r="4" spans="1:12" s="1" customFormat="1" ht="15" customHeight="1" x14ac:dyDescent="0.2">
      <c r="A4" s="37" t="s">
        <v>57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6"/>
    </row>
    <row r="5" spans="1:12" ht="15" customHeight="1" x14ac:dyDescent="0.2">
      <c r="A5" s="38" t="s">
        <v>50</v>
      </c>
      <c r="B5" s="39">
        <v>122968</v>
      </c>
      <c r="C5" s="39">
        <v>16863</v>
      </c>
      <c r="D5" s="39">
        <v>552</v>
      </c>
      <c r="E5" s="39">
        <v>31388</v>
      </c>
      <c r="F5" s="39">
        <v>542</v>
      </c>
      <c r="G5" s="39">
        <v>41104</v>
      </c>
      <c r="H5" s="39">
        <v>19026</v>
      </c>
      <c r="I5" s="39">
        <v>2483</v>
      </c>
      <c r="J5" s="39">
        <v>62053</v>
      </c>
      <c r="K5" s="39">
        <v>33380</v>
      </c>
      <c r="L5" s="27">
        <f>SUM(B5:K5)</f>
        <v>330359</v>
      </c>
    </row>
    <row r="6" spans="1:12" ht="15" customHeight="1" x14ac:dyDescent="0.2">
      <c r="A6" s="38" t="s">
        <v>51</v>
      </c>
      <c r="B6" s="39">
        <v>8720</v>
      </c>
      <c r="C6" s="39">
        <v>348</v>
      </c>
      <c r="D6" s="39">
        <v>0</v>
      </c>
      <c r="E6" s="39">
        <v>13145</v>
      </c>
      <c r="F6" s="39">
        <v>0</v>
      </c>
      <c r="G6" s="39">
        <v>169</v>
      </c>
      <c r="H6" s="39">
        <v>2108</v>
      </c>
      <c r="I6" s="39">
        <v>0</v>
      </c>
      <c r="J6" s="39"/>
      <c r="K6" s="39">
        <v>12777</v>
      </c>
      <c r="L6" s="27">
        <f t="shared" ref="L6:L8" si="0">SUM(B6:K6)</f>
        <v>37267</v>
      </c>
    </row>
    <row r="7" spans="1:12" ht="15" customHeight="1" x14ac:dyDescent="0.2">
      <c r="A7" s="38" t="s">
        <v>52</v>
      </c>
      <c r="B7" s="39"/>
      <c r="C7" s="39"/>
      <c r="D7" s="39">
        <v>0</v>
      </c>
      <c r="E7" s="39">
        <v>28</v>
      </c>
      <c r="F7" s="39">
        <v>0</v>
      </c>
      <c r="G7" s="39"/>
      <c r="H7" s="39"/>
      <c r="I7" s="39">
        <v>0</v>
      </c>
      <c r="J7" s="39">
        <v>80</v>
      </c>
      <c r="K7" s="39">
        <v>9</v>
      </c>
      <c r="L7" s="27">
        <f t="shared" si="0"/>
        <v>117</v>
      </c>
    </row>
    <row r="8" spans="1:12" ht="15" customHeight="1" x14ac:dyDescent="0.2">
      <c r="A8" s="40" t="s">
        <v>53</v>
      </c>
      <c r="B8" s="39">
        <v>51</v>
      </c>
      <c r="C8" s="39"/>
      <c r="D8" s="39">
        <v>0</v>
      </c>
      <c r="E8" s="39">
        <v>9424</v>
      </c>
      <c r="F8" s="39">
        <v>0</v>
      </c>
      <c r="G8" s="39"/>
      <c r="H8" s="39">
        <v>589</v>
      </c>
      <c r="I8" s="39">
        <v>0</v>
      </c>
      <c r="J8" s="39">
        <v>4184</v>
      </c>
      <c r="K8" s="39">
        <v>26392</v>
      </c>
      <c r="L8" s="27">
        <f t="shared" si="0"/>
        <v>40640</v>
      </c>
    </row>
    <row r="9" spans="1:12" ht="15" customHeight="1" x14ac:dyDescent="0.2">
      <c r="A9" s="41" t="s">
        <v>14</v>
      </c>
      <c r="B9" s="29">
        <f t="shared" ref="B9:K9" si="1">SUM(B5:B8)</f>
        <v>131739</v>
      </c>
      <c r="C9" s="29">
        <f t="shared" si="1"/>
        <v>17211</v>
      </c>
      <c r="D9" s="29">
        <f t="shared" si="1"/>
        <v>552</v>
      </c>
      <c r="E9" s="29">
        <f t="shared" si="1"/>
        <v>53985</v>
      </c>
      <c r="F9" s="29">
        <f t="shared" si="1"/>
        <v>542</v>
      </c>
      <c r="G9" s="29">
        <f t="shared" si="1"/>
        <v>41273</v>
      </c>
      <c r="H9" s="29">
        <f t="shared" si="1"/>
        <v>21723</v>
      </c>
      <c r="I9" s="29">
        <f t="shared" si="1"/>
        <v>2483</v>
      </c>
      <c r="J9" s="29">
        <f t="shared" si="1"/>
        <v>66317</v>
      </c>
      <c r="K9" s="29">
        <f t="shared" si="1"/>
        <v>72558</v>
      </c>
      <c r="L9" s="29">
        <f>SUM(L5:L8)</f>
        <v>408383</v>
      </c>
    </row>
    <row r="10" spans="1:12" ht="15" customHeight="1" x14ac:dyDescent="0.2">
      <c r="A10" s="42" t="s">
        <v>58</v>
      </c>
      <c r="B10" s="31"/>
      <c r="C10" s="31"/>
      <c r="D10" s="31"/>
      <c r="E10" s="32"/>
      <c r="F10" s="32"/>
      <c r="G10" s="31"/>
      <c r="H10" s="31"/>
      <c r="I10" s="31"/>
      <c r="J10" s="31"/>
      <c r="K10" s="31"/>
      <c r="L10" s="31"/>
    </row>
    <row r="11" spans="1:12" ht="15" customHeight="1" x14ac:dyDescent="0.2">
      <c r="A11" s="38" t="str">
        <f>A5</f>
        <v>Life Assurance</v>
      </c>
      <c r="B11" s="39">
        <v>5580</v>
      </c>
      <c r="C11" s="39">
        <v>5263</v>
      </c>
      <c r="D11" s="39">
        <v>0</v>
      </c>
      <c r="E11" s="39">
        <v>29536</v>
      </c>
      <c r="F11" s="39">
        <v>0</v>
      </c>
      <c r="G11" s="39">
        <v>3281</v>
      </c>
      <c r="H11" s="39">
        <v>6117</v>
      </c>
      <c r="I11" s="39">
        <v>0</v>
      </c>
      <c r="J11" s="39">
        <v>5998</v>
      </c>
      <c r="K11" s="39">
        <v>3703</v>
      </c>
      <c r="L11" s="27">
        <f>SUM(B11:K11)</f>
        <v>59478</v>
      </c>
    </row>
    <row r="12" spans="1:12" ht="15" customHeight="1" x14ac:dyDescent="0.2">
      <c r="A12" s="38" t="str">
        <f>A6</f>
        <v>Pension</v>
      </c>
      <c r="B12" s="39">
        <v>935</v>
      </c>
      <c r="C12" s="39">
        <v>9</v>
      </c>
      <c r="D12" s="39">
        <v>0</v>
      </c>
      <c r="E12" s="39">
        <v>1499</v>
      </c>
      <c r="F12" s="39">
        <v>0</v>
      </c>
      <c r="G12" s="39"/>
      <c r="H12" s="39">
        <v>312</v>
      </c>
      <c r="I12" s="39">
        <v>0</v>
      </c>
      <c r="J12" s="39"/>
      <c r="K12" s="39">
        <v>618</v>
      </c>
      <c r="L12" s="27">
        <f t="shared" ref="L12:L14" si="2">SUM(B12:K12)</f>
        <v>3373</v>
      </c>
    </row>
    <row r="13" spans="1:12" ht="15" customHeight="1" x14ac:dyDescent="0.2">
      <c r="A13" s="38" t="str">
        <f>A7</f>
        <v>Permanent Health Insurance</v>
      </c>
      <c r="B13" s="39"/>
      <c r="C13" s="39"/>
      <c r="D13" s="39">
        <v>0</v>
      </c>
      <c r="E13" s="39">
        <v>7</v>
      </c>
      <c r="F13" s="39">
        <v>0</v>
      </c>
      <c r="G13" s="39"/>
      <c r="H13" s="39"/>
      <c r="I13" s="39">
        <v>0</v>
      </c>
      <c r="J13" s="39"/>
      <c r="K13" s="39"/>
      <c r="L13" s="27">
        <f t="shared" si="2"/>
        <v>7</v>
      </c>
    </row>
    <row r="14" spans="1:12" ht="15" customHeight="1" x14ac:dyDescent="0.2">
      <c r="A14" s="40" t="str">
        <f>A8</f>
        <v>Linked Long Term Insurance</v>
      </c>
      <c r="B14" s="39"/>
      <c r="C14" s="39"/>
      <c r="D14" s="39">
        <v>0</v>
      </c>
      <c r="E14" s="39">
        <v>940</v>
      </c>
      <c r="F14" s="39">
        <v>0</v>
      </c>
      <c r="G14" s="39"/>
      <c r="H14" s="39">
        <v>45</v>
      </c>
      <c r="I14" s="39">
        <v>0</v>
      </c>
      <c r="J14" s="39">
        <v>191</v>
      </c>
      <c r="K14" s="39">
        <v>1348</v>
      </c>
      <c r="L14" s="27">
        <f t="shared" si="2"/>
        <v>2524</v>
      </c>
    </row>
    <row r="15" spans="1:12" ht="15" customHeight="1" x14ac:dyDescent="0.2">
      <c r="A15" s="41" t="str">
        <f>A9</f>
        <v>TOTAL</v>
      </c>
      <c r="B15" s="29">
        <f t="shared" ref="B15:K15" si="3">SUM(B11:B14)</f>
        <v>6515</v>
      </c>
      <c r="C15" s="29">
        <f t="shared" si="3"/>
        <v>5272</v>
      </c>
      <c r="D15" s="29">
        <f t="shared" si="3"/>
        <v>0</v>
      </c>
      <c r="E15" s="29">
        <f t="shared" si="3"/>
        <v>31982</v>
      </c>
      <c r="F15" s="29">
        <f t="shared" si="3"/>
        <v>0</v>
      </c>
      <c r="G15" s="29">
        <f t="shared" si="3"/>
        <v>3281</v>
      </c>
      <c r="H15" s="29">
        <f t="shared" si="3"/>
        <v>6474</v>
      </c>
      <c r="I15" s="29">
        <f t="shared" si="3"/>
        <v>0</v>
      </c>
      <c r="J15" s="29">
        <f t="shared" si="3"/>
        <v>6189</v>
      </c>
      <c r="K15" s="29">
        <f t="shared" si="3"/>
        <v>5669</v>
      </c>
      <c r="L15" s="29">
        <f>SUM(L11:L14)</f>
        <v>65382</v>
      </c>
    </row>
    <row r="16" spans="1:12" ht="15" customHeight="1" x14ac:dyDescent="0.2">
      <c r="A16" s="43" t="s">
        <v>59</v>
      </c>
      <c r="B16" s="31"/>
      <c r="C16" s="31"/>
      <c r="D16" s="31"/>
      <c r="E16" s="32"/>
      <c r="F16" s="32"/>
      <c r="G16" s="31"/>
      <c r="H16" s="31"/>
      <c r="I16" s="31"/>
      <c r="J16" s="31"/>
      <c r="K16" s="31"/>
      <c r="L16" s="31"/>
    </row>
    <row r="17" spans="1:12" ht="15" customHeight="1" x14ac:dyDescent="0.2">
      <c r="A17" s="38" t="str">
        <f>A11</f>
        <v>Life Assurance</v>
      </c>
      <c r="B17" s="39">
        <f>B5-B23+B11</f>
        <v>10931</v>
      </c>
      <c r="C17" s="39">
        <v>4098</v>
      </c>
      <c r="D17" s="39">
        <v>80</v>
      </c>
      <c r="E17" s="39">
        <v>5076</v>
      </c>
      <c r="F17" s="39">
        <v>45</v>
      </c>
      <c r="G17" s="39">
        <v>4112</v>
      </c>
      <c r="H17" s="39">
        <v>7268</v>
      </c>
      <c r="I17" s="39">
        <v>51</v>
      </c>
      <c r="J17" s="39">
        <v>6355</v>
      </c>
      <c r="K17" s="39">
        <v>3264</v>
      </c>
      <c r="L17" s="27">
        <f>SUM(B17:K17)</f>
        <v>41280</v>
      </c>
    </row>
    <row r="18" spans="1:12" ht="15" customHeight="1" x14ac:dyDescent="0.2">
      <c r="A18" s="38" t="str">
        <f>A12</f>
        <v>Pension</v>
      </c>
      <c r="B18" s="39">
        <f t="shared" ref="B18:B20" si="4">B6-B24+B12</f>
        <v>930</v>
      </c>
      <c r="C18" s="39">
        <v>230</v>
      </c>
      <c r="D18" s="39">
        <v>0</v>
      </c>
      <c r="E18" s="39">
        <v>838</v>
      </c>
      <c r="F18" s="39">
        <v>0</v>
      </c>
      <c r="G18" s="39"/>
      <c r="H18" s="39">
        <v>401</v>
      </c>
      <c r="I18" s="39">
        <v>0</v>
      </c>
      <c r="J18" s="39"/>
      <c r="K18" s="39">
        <v>337</v>
      </c>
      <c r="L18" s="27">
        <f t="shared" ref="L18:L20" si="5">SUM(B18:K18)</f>
        <v>2736</v>
      </c>
    </row>
    <row r="19" spans="1:12" ht="15" customHeight="1" x14ac:dyDescent="0.2">
      <c r="A19" s="38" t="str">
        <f>A13</f>
        <v>Permanent Health Insurance</v>
      </c>
      <c r="B19" s="39">
        <f t="shared" si="4"/>
        <v>0</v>
      </c>
      <c r="C19" s="39"/>
      <c r="D19" s="39">
        <v>0</v>
      </c>
      <c r="E19" s="39">
        <v>6</v>
      </c>
      <c r="F19" s="39">
        <v>0</v>
      </c>
      <c r="G19" s="39"/>
      <c r="H19" s="39"/>
      <c r="I19" s="39">
        <v>0</v>
      </c>
      <c r="J19" s="39">
        <v>2</v>
      </c>
      <c r="K19" s="39"/>
      <c r="L19" s="27">
        <f t="shared" si="5"/>
        <v>8</v>
      </c>
    </row>
    <row r="20" spans="1:12" ht="15" customHeight="1" x14ac:dyDescent="0.2">
      <c r="A20" s="40" t="str">
        <f>A14</f>
        <v>Linked Long Term Insurance</v>
      </c>
      <c r="B20" s="39">
        <f t="shared" si="4"/>
        <v>10</v>
      </c>
      <c r="C20" s="39"/>
      <c r="D20" s="39">
        <v>0</v>
      </c>
      <c r="E20" s="39">
        <v>723</v>
      </c>
      <c r="F20" s="39">
        <v>0</v>
      </c>
      <c r="G20" s="39"/>
      <c r="H20" s="39">
        <v>102</v>
      </c>
      <c r="I20" s="39">
        <v>0</v>
      </c>
      <c r="J20" s="39">
        <v>163</v>
      </c>
      <c r="K20" s="39">
        <v>1760</v>
      </c>
      <c r="L20" s="27">
        <f t="shared" si="5"/>
        <v>2758</v>
      </c>
    </row>
    <row r="21" spans="1:12" ht="15" customHeight="1" x14ac:dyDescent="0.2">
      <c r="A21" s="41" t="str">
        <f>A15</f>
        <v>TOTAL</v>
      </c>
      <c r="B21" s="29">
        <f t="shared" ref="B21:K21" si="6">SUM(B17:B20)</f>
        <v>11871</v>
      </c>
      <c r="C21" s="29">
        <f t="shared" si="6"/>
        <v>4328</v>
      </c>
      <c r="D21" s="29">
        <f t="shared" si="6"/>
        <v>80</v>
      </c>
      <c r="E21" s="29">
        <f t="shared" si="6"/>
        <v>6643</v>
      </c>
      <c r="F21" s="29">
        <f t="shared" si="6"/>
        <v>45</v>
      </c>
      <c r="G21" s="29">
        <f t="shared" si="6"/>
        <v>4112</v>
      </c>
      <c r="H21" s="29">
        <f t="shared" si="6"/>
        <v>7771</v>
      </c>
      <c r="I21" s="29">
        <f t="shared" si="6"/>
        <v>51</v>
      </c>
      <c r="J21" s="29">
        <f t="shared" si="6"/>
        <v>6520</v>
      </c>
      <c r="K21" s="29">
        <f t="shared" si="6"/>
        <v>5361</v>
      </c>
      <c r="L21" s="29">
        <f>SUM(L17:L20)</f>
        <v>46782</v>
      </c>
    </row>
    <row r="22" spans="1:12" ht="15" customHeight="1" x14ac:dyDescent="0.2">
      <c r="A22" s="42" t="s">
        <v>60</v>
      </c>
      <c r="B22" s="31"/>
      <c r="C22" s="31"/>
      <c r="D22" s="31"/>
      <c r="E22" s="32"/>
      <c r="F22" s="32"/>
      <c r="G22" s="31"/>
      <c r="H22" s="31"/>
      <c r="I22" s="31"/>
      <c r="J22" s="31"/>
      <c r="K22" s="31"/>
      <c r="L22" s="31"/>
    </row>
    <row r="23" spans="1:12" ht="15" customHeight="1" x14ac:dyDescent="0.2">
      <c r="A23" s="38" t="str">
        <f>A17</f>
        <v>Life Assurance</v>
      </c>
      <c r="B23" s="27">
        <v>117617</v>
      </c>
      <c r="C23" s="27">
        <f t="shared" ref="C23:K23" si="7">C5+C11-C17</f>
        <v>18028</v>
      </c>
      <c r="D23" s="27">
        <f t="shared" si="7"/>
        <v>472</v>
      </c>
      <c r="E23" s="33">
        <f t="shared" ref="E23:F26" si="8">E5+E11-E17</f>
        <v>55848</v>
      </c>
      <c r="F23" s="33">
        <f t="shared" si="8"/>
        <v>497</v>
      </c>
      <c r="G23" s="27">
        <f t="shared" si="7"/>
        <v>40273</v>
      </c>
      <c r="H23" s="27">
        <f t="shared" si="7"/>
        <v>17875</v>
      </c>
      <c r="I23" s="27">
        <f t="shared" si="7"/>
        <v>2432</v>
      </c>
      <c r="J23" s="27">
        <f t="shared" si="7"/>
        <v>61696</v>
      </c>
      <c r="K23" s="27">
        <f t="shared" si="7"/>
        <v>33819</v>
      </c>
      <c r="L23" s="27">
        <f>SUM(B23:K23)</f>
        <v>348557</v>
      </c>
    </row>
    <row r="24" spans="1:12" ht="15" customHeight="1" x14ac:dyDescent="0.2">
      <c r="A24" s="38" t="str">
        <f>A18</f>
        <v>Pension</v>
      </c>
      <c r="B24" s="27">
        <v>8725</v>
      </c>
      <c r="C24" s="27">
        <f t="shared" ref="C24:K26" si="9">C6+C12-C18</f>
        <v>127</v>
      </c>
      <c r="D24" s="27">
        <f t="shared" si="9"/>
        <v>0</v>
      </c>
      <c r="E24" s="33">
        <f t="shared" si="8"/>
        <v>13806</v>
      </c>
      <c r="F24" s="33">
        <f t="shared" si="8"/>
        <v>0</v>
      </c>
      <c r="G24" s="27">
        <f t="shared" si="9"/>
        <v>169</v>
      </c>
      <c r="H24" s="27">
        <f t="shared" si="9"/>
        <v>2019</v>
      </c>
      <c r="I24" s="27">
        <f t="shared" si="9"/>
        <v>0</v>
      </c>
      <c r="J24" s="27">
        <f t="shared" si="9"/>
        <v>0</v>
      </c>
      <c r="K24" s="27">
        <f t="shared" si="9"/>
        <v>13058</v>
      </c>
      <c r="L24" s="27">
        <f t="shared" ref="L24:L26" si="10">SUM(B24:K24)</f>
        <v>37904</v>
      </c>
    </row>
    <row r="25" spans="1:12" ht="15" customHeight="1" x14ac:dyDescent="0.2">
      <c r="A25" s="38" t="str">
        <f>A19</f>
        <v>Permanent Health Insurance</v>
      </c>
      <c r="B25" s="27"/>
      <c r="C25" s="27">
        <f t="shared" si="9"/>
        <v>0</v>
      </c>
      <c r="D25" s="27">
        <f t="shared" si="9"/>
        <v>0</v>
      </c>
      <c r="E25" s="33">
        <f t="shared" si="8"/>
        <v>29</v>
      </c>
      <c r="F25" s="33">
        <f t="shared" si="8"/>
        <v>0</v>
      </c>
      <c r="G25" s="27">
        <f t="shared" si="9"/>
        <v>0</v>
      </c>
      <c r="H25" s="27">
        <f t="shared" si="9"/>
        <v>0</v>
      </c>
      <c r="I25" s="27">
        <f t="shared" si="9"/>
        <v>0</v>
      </c>
      <c r="J25" s="27">
        <f t="shared" si="9"/>
        <v>78</v>
      </c>
      <c r="K25" s="27">
        <f t="shared" si="9"/>
        <v>9</v>
      </c>
      <c r="L25" s="27">
        <f t="shared" si="10"/>
        <v>116</v>
      </c>
    </row>
    <row r="26" spans="1:12" ht="15" customHeight="1" x14ac:dyDescent="0.2">
      <c r="A26" s="38" t="str">
        <f>A20</f>
        <v>Linked Long Term Insurance</v>
      </c>
      <c r="B26" s="27">
        <v>41</v>
      </c>
      <c r="C26" s="27">
        <f t="shared" si="9"/>
        <v>0</v>
      </c>
      <c r="D26" s="27">
        <f t="shared" si="9"/>
        <v>0</v>
      </c>
      <c r="E26" s="33">
        <f t="shared" si="8"/>
        <v>9641</v>
      </c>
      <c r="F26" s="33">
        <f t="shared" si="8"/>
        <v>0</v>
      </c>
      <c r="G26" s="27">
        <f t="shared" si="9"/>
        <v>0</v>
      </c>
      <c r="H26" s="27">
        <f t="shared" si="9"/>
        <v>532</v>
      </c>
      <c r="I26" s="27">
        <f t="shared" si="9"/>
        <v>0</v>
      </c>
      <c r="J26" s="27">
        <f t="shared" si="9"/>
        <v>4212</v>
      </c>
      <c r="K26" s="27">
        <f t="shared" si="9"/>
        <v>25980</v>
      </c>
      <c r="L26" s="27">
        <f t="shared" si="10"/>
        <v>40406</v>
      </c>
    </row>
    <row r="27" spans="1:12" ht="15" customHeight="1" x14ac:dyDescent="0.2">
      <c r="A27" s="44" t="str">
        <f>A21</f>
        <v>TOTAL</v>
      </c>
      <c r="B27" s="29">
        <f t="shared" ref="B27:K27" si="11">SUM(B23:B26)</f>
        <v>126383</v>
      </c>
      <c r="C27" s="29">
        <f t="shared" si="11"/>
        <v>18155</v>
      </c>
      <c r="D27" s="29">
        <f t="shared" si="11"/>
        <v>472</v>
      </c>
      <c r="E27" s="29">
        <f t="shared" si="11"/>
        <v>79324</v>
      </c>
      <c r="F27" s="29">
        <f t="shared" si="11"/>
        <v>497</v>
      </c>
      <c r="G27" s="29">
        <f t="shared" si="11"/>
        <v>40442</v>
      </c>
      <c r="H27" s="29">
        <f t="shared" si="11"/>
        <v>20426</v>
      </c>
      <c r="I27" s="29">
        <f t="shared" si="11"/>
        <v>2432</v>
      </c>
      <c r="J27" s="29">
        <f t="shared" si="11"/>
        <v>65986</v>
      </c>
      <c r="K27" s="29">
        <f t="shared" si="11"/>
        <v>72866</v>
      </c>
      <c r="L27" s="29">
        <f>SUM(L23:L26)</f>
        <v>426983</v>
      </c>
    </row>
    <row r="28" spans="1:12" x14ac:dyDescent="0.2">
      <c r="A28" s="35" t="s">
        <v>54</v>
      </c>
      <c r="B28" s="35"/>
      <c r="C28" s="45"/>
      <c r="D28" s="45"/>
      <c r="E28" s="45"/>
      <c r="F28" s="45"/>
      <c r="G28" s="45"/>
      <c r="H28" s="45"/>
      <c r="I28" s="45"/>
      <c r="J28" s="45"/>
      <c r="K28" s="45"/>
      <c r="L28" s="45"/>
    </row>
    <row r="29" spans="1:12" x14ac:dyDescent="0.2">
      <c r="A29" s="48" t="s">
        <v>68</v>
      </c>
      <c r="B29" s="48"/>
      <c r="C29" s="46"/>
      <c r="D29" s="46"/>
      <c r="E29" s="45"/>
      <c r="F29" s="45"/>
      <c r="G29" s="46"/>
      <c r="H29" s="46"/>
      <c r="I29" s="46"/>
      <c r="J29" s="46"/>
      <c r="K29" s="46"/>
      <c r="L29" s="46"/>
    </row>
    <row r="30" spans="1:12" x14ac:dyDescent="0.2">
      <c r="E30" s="45"/>
      <c r="F30" s="45"/>
    </row>
    <row r="31" spans="1:12" x14ac:dyDescent="0.2">
      <c r="E31" s="45"/>
      <c r="F31" s="45"/>
    </row>
  </sheetData>
  <mergeCells count="2">
    <mergeCell ref="A1:L1"/>
    <mergeCell ref="A2:L2"/>
  </mergeCells>
  <pageMargins left="0.7" right="0.7" top="0.75" bottom="0.75" header="0.3" footer="0.3"/>
  <pageSetup scale="69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L33"/>
  <sheetViews>
    <sheetView zoomScale="90" zoomScaleNormal="90" workbookViewId="0">
      <pane xSplit="1" ySplit="4" topLeftCell="B5" activePane="bottomRight" state="frozen"/>
      <selection pane="topRight" activeCell="B1" sqref="B1"/>
      <selection pane="bottomLeft" activeCell="A6" sqref="A6"/>
      <selection pane="bottomRight" activeCell="A29" sqref="A29:XFD29"/>
    </sheetView>
  </sheetViews>
  <sheetFormatPr defaultRowHeight="12.75" x14ac:dyDescent="0.2"/>
  <cols>
    <col min="1" max="1" width="52.42578125" style="34" customWidth="1"/>
    <col min="2" max="2" width="11.140625" style="34" bestFit="1" customWidth="1"/>
    <col min="3" max="3" width="12.5703125" style="34" bestFit="1" customWidth="1"/>
    <col min="4" max="4" width="8" style="34" bestFit="1" customWidth="1"/>
    <col min="5" max="6" width="11.140625" style="34" bestFit="1" customWidth="1"/>
    <col min="7" max="7" width="9" style="34" bestFit="1" customWidth="1"/>
    <col min="8" max="8" width="11.140625" style="34" bestFit="1" customWidth="1"/>
    <col min="9" max="9" width="16.85546875" style="34" customWidth="1"/>
    <col min="10" max="10" width="10.5703125" style="34" customWidth="1"/>
    <col min="11" max="11" width="11.140625" style="34" bestFit="1" customWidth="1"/>
    <col min="12" max="12" width="15.5703125" style="34" bestFit="1" customWidth="1"/>
  </cols>
  <sheetData>
    <row r="1" spans="1:12" s="47" customFormat="1" ht="20.100000000000001" customHeight="1" x14ac:dyDescent="0.25">
      <c r="A1" s="196" t="s">
        <v>56</v>
      </c>
      <c r="B1" s="196"/>
      <c r="C1" s="196"/>
      <c r="D1" s="196"/>
      <c r="E1" s="196"/>
      <c r="F1" s="196"/>
      <c r="G1" s="196"/>
      <c r="H1" s="196"/>
      <c r="I1" s="196"/>
      <c r="J1" s="196"/>
      <c r="K1" s="196"/>
      <c r="L1" s="196"/>
    </row>
    <row r="2" spans="1:12" s="47" customFormat="1" ht="20.100000000000001" customHeight="1" x14ac:dyDescent="0.25">
      <c r="A2" s="196" t="s">
        <v>62</v>
      </c>
      <c r="B2" s="196"/>
      <c r="C2" s="196"/>
      <c r="D2" s="196"/>
      <c r="E2" s="196"/>
      <c r="F2" s="196"/>
      <c r="G2" s="196"/>
      <c r="H2" s="196"/>
      <c r="I2" s="196"/>
      <c r="J2" s="196"/>
      <c r="K2" s="196"/>
      <c r="L2" s="196"/>
    </row>
    <row r="3" spans="1:12" ht="16.5" customHeight="1" x14ac:dyDescent="0.2">
      <c r="A3" s="22"/>
      <c r="B3" s="197"/>
      <c r="C3" s="198"/>
      <c r="D3" s="198"/>
      <c r="E3" s="198"/>
      <c r="F3" s="198"/>
      <c r="G3" s="198"/>
      <c r="H3" s="198"/>
      <c r="I3" s="198"/>
      <c r="J3" s="198"/>
      <c r="K3" s="198"/>
      <c r="L3" s="198"/>
    </row>
    <row r="4" spans="1:12" s="18" customFormat="1" ht="25.5" x14ac:dyDescent="0.2">
      <c r="A4" s="36"/>
      <c r="B4" s="23" t="s">
        <v>33</v>
      </c>
      <c r="C4" s="23" t="s">
        <v>27</v>
      </c>
      <c r="D4" s="23" t="s">
        <v>63</v>
      </c>
      <c r="E4" s="23" t="s">
        <v>43</v>
      </c>
      <c r="F4" s="23" t="s">
        <v>44</v>
      </c>
      <c r="G4" s="23" t="s">
        <v>64</v>
      </c>
      <c r="H4" s="23" t="s">
        <v>9</v>
      </c>
      <c r="I4" s="23" t="s">
        <v>46</v>
      </c>
      <c r="J4" s="23" t="s">
        <v>65</v>
      </c>
      <c r="K4" s="23" t="s">
        <v>48</v>
      </c>
      <c r="L4" s="24" t="s">
        <v>14</v>
      </c>
    </row>
    <row r="5" spans="1:12" s="1" customFormat="1" ht="26.25" customHeight="1" x14ac:dyDescent="0.2">
      <c r="A5" s="37" t="s">
        <v>57</v>
      </c>
      <c r="B5" s="25"/>
      <c r="C5" s="25"/>
      <c r="D5" s="49"/>
      <c r="E5" s="25"/>
      <c r="F5" s="25"/>
      <c r="G5" s="49"/>
      <c r="H5" s="25"/>
      <c r="I5" s="25"/>
      <c r="J5" s="49"/>
      <c r="K5" s="25"/>
      <c r="L5" s="26"/>
    </row>
    <row r="6" spans="1:12" ht="20.100000000000001" customHeight="1" x14ac:dyDescent="0.2">
      <c r="A6" s="38" t="s">
        <v>50</v>
      </c>
      <c r="B6" s="50">
        <v>33321</v>
      </c>
      <c r="C6" s="50"/>
      <c r="D6" s="39">
        <v>658</v>
      </c>
      <c r="E6" s="39">
        <v>15773</v>
      </c>
      <c r="F6" s="50">
        <v>28747</v>
      </c>
      <c r="G6" s="39">
        <v>620</v>
      </c>
      <c r="H6" s="39">
        <v>42787</v>
      </c>
      <c r="I6" s="39">
        <v>18430</v>
      </c>
      <c r="J6" s="39">
        <v>2606</v>
      </c>
      <c r="K6" s="39">
        <v>62387</v>
      </c>
      <c r="L6" s="27">
        <f>SUM(B6:K6)</f>
        <v>205329</v>
      </c>
    </row>
    <row r="7" spans="1:12" ht="20.100000000000001" customHeight="1" x14ac:dyDescent="0.2">
      <c r="A7" s="38" t="s">
        <v>51</v>
      </c>
      <c r="B7" s="50">
        <v>12533</v>
      </c>
      <c r="C7" s="50"/>
      <c r="D7" s="39"/>
      <c r="E7" s="39">
        <v>315</v>
      </c>
      <c r="F7" s="50">
        <v>11189</v>
      </c>
      <c r="G7" s="39"/>
      <c r="H7" s="39">
        <v>117</v>
      </c>
      <c r="I7" s="39">
        <v>2192</v>
      </c>
      <c r="J7" s="39">
        <v>0</v>
      </c>
      <c r="K7" s="39">
        <v>0</v>
      </c>
      <c r="L7" s="27">
        <f>SUM(B7:K7)</f>
        <v>26346</v>
      </c>
    </row>
    <row r="8" spans="1:12" ht="20.100000000000001" customHeight="1" x14ac:dyDescent="0.2">
      <c r="A8" s="38" t="s">
        <v>52</v>
      </c>
      <c r="B8" s="50">
        <v>10</v>
      </c>
      <c r="C8" s="50"/>
      <c r="D8" s="39"/>
      <c r="E8" s="39">
        <v>0</v>
      </c>
      <c r="F8" s="50">
        <v>28</v>
      </c>
      <c r="G8" s="39"/>
      <c r="H8" s="39"/>
      <c r="I8" s="39">
        <v>0</v>
      </c>
      <c r="J8" s="39">
        <v>0</v>
      </c>
      <c r="K8" s="39">
        <v>81</v>
      </c>
      <c r="L8" s="27">
        <f>SUM(B8:K8)</f>
        <v>119</v>
      </c>
    </row>
    <row r="9" spans="1:12" ht="20.100000000000001" customHeight="1" x14ac:dyDescent="0.2">
      <c r="A9" s="40" t="s">
        <v>53</v>
      </c>
      <c r="B9" s="50">
        <v>26627</v>
      </c>
      <c r="C9" s="50"/>
      <c r="D9" s="39"/>
      <c r="E9" s="39">
        <v>0</v>
      </c>
      <c r="F9" s="50">
        <v>9452</v>
      </c>
      <c r="G9" s="39"/>
      <c r="H9" s="39"/>
      <c r="I9" s="39">
        <v>693</v>
      </c>
      <c r="J9" s="39"/>
      <c r="K9" s="39">
        <v>4168</v>
      </c>
      <c r="L9" s="28">
        <f>SUM(B9:K9)</f>
        <v>40940</v>
      </c>
    </row>
    <row r="10" spans="1:12" ht="20.100000000000001" customHeight="1" x14ac:dyDescent="0.2">
      <c r="A10" s="41" t="s">
        <v>14</v>
      </c>
      <c r="B10" s="30">
        <f>SUM(B6:B9)</f>
        <v>72491</v>
      </c>
      <c r="C10" s="30">
        <f t="shared" ref="C10:L10" si="0">SUM(C6:C9)</f>
        <v>0</v>
      </c>
      <c r="D10" s="29">
        <f t="shared" si="0"/>
        <v>658</v>
      </c>
      <c r="E10" s="29">
        <f t="shared" si="0"/>
        <v>16088</v>
      </c>
      <c r="F10" s="30">
        <f t="shared" si="0"/>
        <v>49416</v>
      </c>
      <c r="G10" s="29">
        <f t="shared" si="0"/>
        <v>620</v>
      </c>
      <c r="H10" s="29">
        <f t="shared" si="0"/>
        <v>42904</v>
      </c>
      <c r="I10" s="29">
        <f t="shared" si="0"/>
        <v>21315</v>
      </c>
      <c r="J10" s="29">
        <f t="shared" si="0"/>
        <v>2606</v>
      </c>
      <c r="K10" s="29">
        <f t="shared" si="0"/>
        <v>66636</v>
      </c>
      <c r="L10" s="29">
        <f t="shared" si="0"/>
        <v>272734</v>
      </c>
    </row>
    <row r="11" spans="1:12" ht="20.100000000000001" customHeight="1" x14ac:dyDescent="0.2">
      <c r="A11" s="42" t="s">
        <v>58</v>
      </c>
      <c r="B11" s="32"/>
      <c r="C11" s="32"/>
      <c r="D11" s="31"/>
      <c r="E11" s="31"/>
      <c r="F11" s="32"/>
      <c r="G11" s="31"/>
      <c r="H11" s="31"/>
      <c r="I11" s="31"/>
      <c r="J11" s="31"/>
      <c r="K11" s="31"/>
      <c r="L11" s="31"/>
    </row>
    <row r="12" spans="1:12" ht="20.100000000000001" customHeight="1" x14ac:dyDescent="0.2">
      <c r="A12" s="38" t="str">
        <f>A6</f>
        <v>Life Assurance</v>
      </c>
      <c r="B12" s="50">
        <v>3474</v>
      </c>
      <c r="C12" s="50"/>
      <c r="D12" s="39"/>
      <c r="E12" s="39">
        <v>4628</v>
      </c>
      <c r="F12" s="50">
        <v>7672</v>
      </c>
      <c r="G12" s="39"/>
      <c r="H12" s="39">
        <v>2694</v>
      </c>
      <c r="I12" s="39">
        <v>5743</v>
      </c>
      <c r="J12" s="39"/>
      <c r="K12" s="39">
        <v>7167</v>
      </c>
      <c r="L12" s="27">
        <f>SUM(B12:K12)</f>
        <v>31378</v>
      </c>
    </row>
    <row r="13" spans="1:12" ht="20.100000000000001" customHeight="1" x14ac:dyDescent="0.2">
      <c r="A13" s="38" t="str">
        <f>A7</f>
        <v>Pension</v>
      </c>
      <c r="B13" s="50">
        <v>526</v>
      </c>
      <c r="C13" s="50"/>
      <c r="D13" s="39"/>
      <c r="E13" s="39">
        <v>69</v>
      </c>
      <c r="F13" s="50">
        <v>3774</v>
      </c>
      <c r="G13" s="39"/>
      <c r="H13" s="39"/>
      <c r="I13" s="39">
        <v>45</v>
      </c>
      <c r="J13" s="39"/>
      <c r="K13" s="39">
        <v>0</v>
      </c>
      <c r="L13" s="27">
        <f>SUM(B13:K13)</f>
        <v>4414</v>
      </c>
    </row>
    <row r="14" spans="1:12" ht="20.100000000000001" customHeight="1" x14ac:dyDescent="0.2">
      <c r="A14" s="38" t="str">
        <f>A8</f>
        <v>Permanent Health Insurance</v>
      </c>
      <c r="B14" s="50">
        <v>1</v>
      </c>
      <c r="C14" s="50"/>
      <c r="D14" s="39"/>
      <c r="E14" s="39">
        <v>0</v>
      </c>
      <c r="F14" s="50">
        <v>3</v>
      </c>
      <c r="G14" s="39"/>
      <c r="H14" s="39"/>
      <c r="I14" s="39">
        <v>0</v>
      </c>
      <c r="J14" s="39"/>
      <c r="K14" s="39">
        <v>0</v>
      </c>
      <c r="L14" s="27">
        <f>SUM(B14:K14)</f>
        <v>4</v>
      </c>
    </row>
    <row r="15" spans="1:12" ht="20.100000000000001" customHeight="1" x14ac:dyDescent="0.2">
      <c r="A15" s="40" t="str">
        <f>A9</f>
        <v>Linked Long Term Insurance</v>
      </c>
      <c r="B15" s="50">
        <v>1507</v>
      </c>
      <c r="C15" s="50"/>
      <c r="D15" s="39"/>
      <c r="E15" s="39">
        <v>0</v>
      </c>
      <c r="F15" s="50">
        <v>673</v>
      </c>
      <c r="G15" s="39"/>
      <c r="H15" s="39"/>
      <c r="I15" s="39">
        <v>19</v>
      </c>
      <c r="J15" s="39"/>
      <c r="K15" s="39">
        <v>262</v>
      </c>
      <c r="L15" s="28">
        <f>SUM(B15:K15)</f>
        <v>2461</v>
      </c>
    </row>
    <row r="16" spans="1:12" ht="20.100000000000001" customHeight="1" x14ac:dyDescent="0.2">
      <c r="A16" s="41" t="str">
        <f>A10</f>
        <v>TOTAL</v>
      </c>
      <c r="B16" s="30">
        <f>SUM(B12:B15)</f>
        <v>5508</v>
      </c>
      <c r="C16" s="30">
        <f t="shared" ref="C16:L16" si="1">SUM(C12:C15)</f>
        <v>0</v>
      </c>
      <c r="D16" s="29">
        <f t="shared" si="1"/>
        <v>0</v>
      </c>
      <c r="E16" s="29">
        <f t="shared" si="1"/>
        <v>4697</v>
      </c>
      <c r="F16" s="30">
        <f t="shared" si="1"/>
        <v>12122</v>
      </c>
      <c r="G16" s="29">
        <f t="shared" si="1"/>
        <v>0</v>
      </c>
      <c r="H16" s="29">
        <f t="shared" si="1"/>
        <v>2694</v>
      </c>
      <c r="I16" s="29">
        <f t="shared" si="1"/>
        <v>5807</v>
      </c>
      <c r="J16" s="29">
        <f t="shared" si="1"/>
        <v>0</v>
      </c>
      <c r="K16" s="29">
        <f t="shared" si="1"/>
        <v>7429</v>
      </c>
      <c r="L16" s="29">
        <f t="shared" si="1"/>
        <v>38257</v>
      </c>
    </row>
    <row r="17" spans="1:12" ht="20.100000000000001" customHeight="1" x14ac:dyDescent="0.2">
      <c r="A17" s="43" t="s">
        <v>59</v>
      </c>
      <c r="B17" s="32"/>
      <c r="C17" s="32"/>
      <c r="D17" s="31"/>
      <c r="E17" s="31"/>
      <c r="F17" s="32"/>
      <c r="G17" s="31"/>
      <c r="H17" s="31"/>
      <c r="I17" s="31"/>
      <c r="J17" s="31"/>
      <c r="K17" s="31"/>
      <c r="L17" s="31"/>
    </row>
    <row r="18" spans="1:12" ht="20.100000000000001" customHeight="1" x14ac:dyDescent="0.2">
      <c r="A18" s="38" t="str">
        <f>A12</f>
        <v>Life Assurance</v>
      </c>
      <c r="B18" s="50">
        <v>3415</v>
      </c>
      <c r="C18" s="50"/>
      <c r="D18" s="39">
        <v>106</v>
      </c>
      <c r="E18" s="39">
        <v>3538</v>
      </c>
      <c r="F18" s="50">
        <v>1818</v>
      </c>
      <c r="G18" s="39">
        <v>78</v>
      </c>
      <c r="H18" s="39">
        <v>4110</v>
      </c>
      <c r="I18" s="39">
        <v>5147</v>
      </c>
      <c r="J18" s="39">
        <v>123</v>
      </c>
      <c r="K18" s="39">
        <v>7501</v>
      </c>
      <c r="L18" s="27">
        <f>SUM(B18:K18)</f>
        <v>25836</v>
      </c>
    </row>
    <row r="19" spans="1:12" ht="20.100000000000001" customHeight="1" x14ac:dyDescent="0.2">
      <c r="A19" s="38" t="str">
        <f>A13</f>
        <v>Pension</v>
      </c>
      <c r="B19" s="50">
        <v>282</v>
      </c>
      <c r="C19" s="50"/>
      <c r="D19" s="39"/>
      <c r="E19" s="39">
        <v>36</v>
      </c>
      <c r="F19" s="50">
        <v>3</v>
      </c>
      <c r="G19" s="39"/>
      <c r="H19" s="39">
        <v>6</v>
      </c>
      <c r="I19" s="39">
        <v>129</v>
      </c>
      <c r="J19" s="39">
        <v>0</v>
      </c>
      <c r="K19" s="39">
        <v>0</v>
      </c>
      <c r="L19" s="27">
        <f>SUM(B19:K19)</f>
        <v>456</v>
      </c>
    </row>
    <row r="20" spans="1:12" ht="20.100000000000001" customHeight="1" x14ac:dyDescent="0.2">
      <c r="A20" s="38" t="str">
        <f>A14</f>
        <v>Permanent Health Insurance</v>
      </c>
      <c r="B20" s="50">
        <v>2</v>
      </c>
      <c r="C20" s="50"/>
      <c r="D20" s="39"/>
      <c r="E20" s="39">
        <v>0</v>
      </c>
      <c r="F20" s="50"/>
      <c r="G20" s="39"/>
      <c r="H20" s="39"/>
      <c r="I20" s="39">
        <v>0</v>
      </c>
      <c r="J20" s="39">
        <v>0</v>
      </c>
      <c r="K20" s="39">
        <v>1</v>
      </c>
      <c r="L20" s="27">
        <f>SUM(B20:K20)</f>
        <v>3</v>
      </c>
    </row>
    <row r="21" spans="1:12" ht="20.100000000000001" customHeight="1" x14ac:dyDescent="0.2">
      <c r="A21" s="40" t="str">
        <f>A15</f>
        <v>Linked Long Term Insurance</v>
      </c>
      <c r="B21" s="50">
        <v>1742</v>
      </c>
      <c r="C21" s="50"/>
      <c r="D21" s="39"/>
      <c r="E21" s="39">
        <v>0</v>
      </c>
      <c r="F21" s="50">
        <v>701</v>
      </c>
      <c r="G21" s="39"/>
      <c r="H21" s="39"/>
      <c r="I21" s="39">
        <v>123</v>
      </c>
      <c r="J21" s="39">
        <v>0</v>
      </c>
      <c r="K21" s="39">
        <v>246</v>
      </c>
      <c r="L21" s="28">
        <f>SUM(B21:K21)</f>
        <v>2812</v>
      </c>
    </row>
    <row r="22" spans="1:12" ht="20.100000000000001" customHeight="1" x14ac:dyDescent="0.2">
      <c r="A22" s="41" t="str">
        <f>A16</f>
        <v>TOTAL</v>
      </c>
      <c r="B22" s="30">
        <f>SUM(B18:B21)</f>
        <v>5441</v>
      </c>
      <c r="C22" s="30">
        <f t="shared" ref="C22:L22" si="2">SUM(C18:C21)</f>
        <v>0</v>
      </c>
      <c r="D22" s="29">
        <f t="shared" si="2"/>
        <v>106</v>
      </c>
      <c r="E22" s="29">
        <f t="shared" si="2"/>
        <v>3574</v>
      </c>
      <c r="F22" s="30">
        <f t="shared" si="2"/>
        <v>2522</v>
      </c>
      <c r="G22" s="29">
        <f t="shared" si="2"/>
        <v>78</v>
      </c>
      <c r="H22" s="29">
        <f t="shared" si="2"/>
        <v>4116</v>
      </c>
      <c r="I22" s="29">
        <f t="shared" si="2"/>
        <v>5399</v>
      </c>
      <c r="J22" s="29">
        <f t="shared" si="2"/>
        <v>123</v>
      </c>
      <c r="K22" s="29">
        <f t="shared" si="2"/>
        <v>7748</v>
      </c>
      <c r="L22" s="29">
        <f t="shared" si="2"/>
        <v>29107</v>
      </c>
    </row>
    <row r="23" spans="1:12" ht="20.100000000000001" customHeight="1" x14ac:dyDescent="0.2">
      <c r="A23" s="42" t="s">
        <v>60</v>
      </c>
      <c r="B23" s="32"/>
      <c r="C23" s="32"/>
      <c r="D23" s="31"/>
      <c r="E23" s="31"/>
      <c r="F23" s="32"/>
      <c r="G23" s="31"/>
      <c r="H23" s="31"/>
      <c r="I23" s="31"/>
      <c r="J23" s="31"/>
      <c r="K23" s="31"/>
      <c r="L23" s="31"/>
    </row>
    <row r="24" spans="1:12" ht="20.100000000000001" customHeight="1" x14ac:dyDescent="0.2">
      <c r="A24" s="38" t="str">
        <f>A18</f>
        <v>Life Assurance</v>
      </c>
      <c r="B24" s="33">
        <f>B6+B12-B18</f>
        <v>33380</v>
      </c>
      <c r="C24" s="33">
        <f t="shared" ref="C24:L24" si="3">C6+C12-C18</f>
        <v>0</v>
      </c>
      <c r="D24" s="27">
        <f t="shared" si="3"/>
        <v>552</v>
      </c>
      <c r="E24" s="27">
        <f t="shared" si="3"/>
        <v>16863</v>
      </c>
      <c r="F24" s="33">
        <f>F6+F12-F18</f>
        <v>34601</v>
      </c>
      <c r="G24" s="27">
        <f t="shared" si="3"/>
        <v>542</v>
      </c>
      <c r="H24" s="27">
        <f t="shared" si="3"/>
        <v>41371</v>
      </c>
      <c r="I24" s="27">
        <f t="shared" si="3"/>
        <v>19026</v>
      </c>
      <c r="J24" s="27">
        <f t="shared" si="3"/>
        <v>2483</v>
      </c>
      <c r="K24" s="27">
        <f t="shared" si="3"/>
        <v>62053</v>
      </c>
      <c r="L24" s="27">
        <f t="shared" si="3"/>
        <v>210871</v>
      </c>
    </row>
    <row r="25" spans="1:12" ht="20.100000000000001" customHeight="1" x14ac:dyDescent="0.2">
      <c r="A25" s="38" t="str">
        <f>A19</f>
        <v>Pension</v>
      </c>
      <c r="B25" s="33">
        <f t="shared" ref="B25:L27" si="4">B7+B13-B19</f>
        <v>12777</v>
      </c>
      <c r="C25" s="33">
        <f t="shared" si="4"/>
        <v>0</v>
      </c>
      <c r="D25" s="27">
        <f t="shared" si="4"/>
        <v>0</v>
      </c>
      <c r="E25" s="27">
        <f t="shared" si="4"/>
        <v>348</v>
      </c>
      <c r="F25" s="33">
        <f>F7+F13-F19</f>
        <v>14960</v>
      </c>
      <c r="G25" s="27">
        <f t="shared" si="4"/>
        <v>0</v>
      </c>
      <c r="H25" s="27">
        <f t="shared" si="4"/>
        <v>111</v>
      </c>
      <c r="I25" s="27">
        <f t="shared" si="4"/>
        <v>2108</v>
      </c>
      <c r="J25" s="27">
        <f t="shared" si="4"/>
        <v>0</v>
      </c>
      <c r="K25" s="27">
        <f t="shared" si="4"/>
        <v>0</v>
      </c>
      <c r="L25" s="27">
        <f t="shared" si="4"/>
        <v>30304</v>
      </c>
    </row>
    <row r="26" spans="1:12" ht="20.100000000000001" customHeight="1" x14ac:dyDescent="0.2">
      <c r="A26" s="38" t="str">
        <f>A20</f>
        <v>Permanent Health Insurance</v>
      </c>
      <c r="B26" s="33">
        <f t="shared" si="4"/>
        <v>9</v>
      </c>
      <c r="C26" s="33">
        <f t="shared" si="4"/>
        <v>0</v>
      </c>
      <c r="D26" s="27">
        <f t="shared" si="4"/>
        <v>0</v>
      </c>
      <c r="E26" s="27">
        <f t="shared" si="4"/>
        <v>0</v>
      </c>
      <c r="F26" s="33">
        <f>F8+F14-F20</f>
        <v>31</v>
      </c>
      <c r="G26" s="27">
        <f t="shared" si="4"/>
        <v>0</v>
      </c>
      <c r="H26" s="27">
        <f t="shared" si="4"/>
        <v>0</v>
      </c>
      <c r="I26" s="27">
        <f t="shared" si="4"/>
        <v>0</v>
      </c>
      <c r="J26" s="27">
        <f t="shared" si="4"/>
        <v>0</v>
      </c>
      <c r="K26" s="27">
        <f t="shared" si="4"/>
        <v>80</v>
      </c>
      <c r="L26" s="27">
        <f t="shared" si="4"/>
        <v>120</v>
      </c>
    </row>
    <row r="27" spans="1:12" ht="20.100000000000001" customHeight="1" x14ac:dyDescent="0.2">
      <c r="A27" s="38" t="str">
        <f>A21</f>
        <v>Linked Long Term Insurance</v>
      </c>
      <c r="B27" s="33">
        <f t="shared" si="4"/>
        <v>26392</v>
      </c>
      <c r="C27" s="33">
        <f t="shared" si="4"/>
        <v>0</v>
      </c>
      <c r="D27" s="27">
        <f t="shared" si="4"/>
        <v>0</v>
      </c>
      <c r="E27" s="27">
        <f t="shared" si="4"/>
        <v>0</v>
      </c>
      <c r="F27" s="33">
        <f>F9+F15-F21</f>
        <v>9424</v>
      </c>
      <c r="G27" s="27">
        <f t="shared" si="4"/>
        <v>0</v>
      </c>
      <c r="H27" s="27">
        <f t="shared" si="4"/>
        <v>0</v>
      </c>
      <c r="I27" s="27">
        <f t="shared" si="4"/>
        <v>589</v>
      </c>
      <c r="J27" s="27">
        <f t="shared" si="4"/>
        <v>0</v>
      </c>
      <c r="K27" s="27">
        <f t="shared" si="4"/>
        <v>4184</v>
      </c>
      <c r="L27" s="27">
        <f t="shared" si="4"/>
        <v>40589</v>
      </c>
    </row>
    <row r="28" spans="1:12" ht="20.100000000000001" customHeight="1" x14ac:dyDescent="0.2">
      <c r="A28" s="44" t="str">
        <f>A22</f>
        <v>TOTAL</v>
      </c>
      <c r="B28" s="30">
        <f>SUM(B24:B27)</f>
        <v>72558</v>
      </c>
      <c r="C28" s="30">
        <f t="shared" ref="C28:L28" si="5">SUM(C24:C27)</f>
        <v>0</v>
      </c>
      <c r="D28" s="29">
        <f t="shared" si="5"/>
        <v>552</v>
      </c>
      <c r="E28" s="29">
        <f t="shared" si="5"/>
        <v>17211</v>
      </c>
      <c r="F28" s="30">
        <f>SUM(F24:F27)</f>
        <v>59016</v>
      </c>
      <c r="G28" s="29">
        <f t="shared" si="5"/>
        <v>542</v>
      </c>
      <c r="H28" s="29">
        <f t="shared" si="5"/>
        <v>41482</v>
      </c>
      <c r="I28" s="29">
        <f t="shared" si="5"/>
        <v>21723</v>
      </c>
      <c r="J28" s="29">
        <f t="shared" si="5"/>
        <v>2483</v>
      </c>
      <c r="K28" s="29">
        <f t="shared" si="5"/>
        <v>66317</v>
      </c>
      <c r="L28" s="29">
        <f t="shared" si="5"/>
        <v>281884</v>
      </c>
    </row>
    <row r="29" spans="1:12" x14ac:dyDescent="0.2">
      <c r="A29" s="35" t="s">
        <v>54</v>
      </c>
      <c r="D29" s="45"/>
      <c r="E29" s="45"/>
      <c r="F29" s="45"/>
      <c r="G29" s="45"/>
      <c r="H29" s="45"/>
      <c r="I29" s="45"/>
      <c r="J29" s="45"/>
      <c r="K29" s="45"/>
      <c r="L29" s="45"/>
    </row>
    <row r="30" spans="1:12" x14ac:dyDescent="0.2">
      <c r="A30" s="51" t="s">
        <v>68</v>
      </c>
      <c r="D30" s="46"/>
      <c r="E30" s="46"/>
      <c r="F30" s="45"/>
      <c r="G30" s="46"/>
      <c r="H30" s="46"/>
      <c r="I30" s="46"/>
      <c r="J30" s="46"/>
      <c r="K30" s="46"/>
      <c r="L30" s="46"/>
    </row>
    <row r="31" spans="1:12" x14ac:dyDescent="0.2">
      <c r="A31" s="46"/>
      <c r="D31" s="46"/>
      <c r="E31" s="46"/>
      <c r="F31" s="45"/>
      <c r="G31" s="46"/>
      <c r="H31" s="46"/>
      <c r="I31" s="46"/>
      <c r="J31" s="46"/>
      <c r="K31" s="46"/>
      <c r="L31" s="46"/>
    </row>
    <row r="32" spans="1:12" x14ac:dyDescent="0.2">
      <c r="F32" s="45"/>
    </row>
    <row r="33" spans="6:6" x14ac:dyDescent="0.2">
      <c r="F33" s="45"/>
    </row>
  </sheetData>
  <mergeCells count="3">
    <mergeCell ref="A1:L1"/>
    <mergeCell ref="A2:L2"/>
    <mergeCell ref="B3:L3"/>
  </mergeCells>
  <pageMargins left="0.7" right="0.7" top="0.75" bottom="0.75" header="0.3" footer="0.3"/>
  <pageSetup scale="6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M33"/>
  <sheetViews>
    <sheetView workbookViewId="0">
      <pane xSplit="1" ySplit="4" topLeftCell="B5" activePane="bottomRight" state="frozen"/>
      <selection pane="topRight" activeCell="B1" sqref="B1"/>
      <selection pane="bottomLeft" activeCell="A6" sqref="A6"/>
      <selection pane="bottomRight" activeCell="A29" sqref="A29:XFD29"/>
    </sheetView>
  </sheetViews>
  <sheetFormatPr defaultRowHeight="12.75" x14ac:dyDescent="0.2"/>
  <cols>
    <col min="1" max="1" width="52.42578125" style="34" customWidth="1"/>
    <col min="2" max="2" width="11.140625" style="34" bestFit="1" customWidth="1"/>
    <col min="3" max="3" width="12.5703125" style="34" bestFit="1" customWidth="1"/>
    <col min="4" max="4" width="8" style="34" bestFit="1" customWidth="1"/>
    <col min="5" max="6" width="11.140625" style="34" bestFit="1" customWidth="1"/>
    <col min="7" max="7" width="9" style="34" bestFit="1" customWidth="1"/>
    <col min="8" max="8" width="11.140625" style="34" bestFit="1" customWidth="1"/>
    <col min="9" max="9" width="16.85546875" style="34" customWidth="1"/>
    <col min="10" max="10" width="10.5703125" style="34" customWidth="1"/>
    <col min="11" max="11" width="11.140625" style="34" bestFit="1" customWidth="1"/>
    <col min="12" max="12" width="15.5703125" style="34" bestFit="1" customWidth="1"/>
    <col min="13" max="13" width="16.85546875" customWidth="1"/>
  </cols>
  <sheetData>
    <row r="1" spans="1:13" s="47" customFormat="1" ht="20.100000000000001" customHeight="1" x14ac:dyDescent="0.25">
      <c r="A1" s="196" t="s">
        <v>56</v>
      </c>
      <c r="B1" s="196"/>
      <c r="C1" s="196"/>
      <c r="D1" s="196"/>
      <c r="E1" s="196"/>
      <c r="F1" s="196"/>
      <c r="G1" s="196"/>
      <c r="H1" s="196"/>
      <c r="I1" s="196"/>
      <c r="J1" s="196"/>
      <c r="K1" s="196"/>
      <c r="L1" s="196"/>
    </row>
    <row r="2" spans="1:13" s="47" customFormat="1" ht="20.100000000000001" customHeight="1" x14ac:dyDescent="0.25">
      <c r="A2" s="196" t="s">
        <v>55</v>
      </c>
      <c r="B2" s="196"/>
      <c r="C2" s="196"/>
      <c r="D2" s="196"/>
      <c r="E2" s="196"/>
      <c r="F2" s="196"/>
      <c r="G2" s="196"/>
      <c r="H2" s="196"/>
      <c r="I2" s="196"/>
      <c r="J2" s="196"/>
      <c r="K2" s="196"/>
      <c r="L2" s="196"/>
    </row>
    <row r="3" spans="1:13" ht="16.5" customHeight="1" x14ac:dyDescent="0.2">
      <c r="A3" s="22"/>
      <c r="B3" s="197"/>
      <c r="C3" s="198"/>
      <c r="D3" s="198"/>
      <c r="E3" s="198"/>
      <c r="F3" s="198"/>
      <c r="G3" s="198"/>
      <c r="H3" s="198"/>
      <c r="I3" s="198"/>
      <c r="J3" s="198"/>
      <c r="K3" s="198"/>
      <c r="L3" s="198"/>
    </row>
    <row r="4" spans="1:13" s="18" customFormat="1" ht="25.5" x14ac:dyDescent="0.2">
      <c r="A4" s="36"/>
      <c r="B4" s="23" t="s">
        <v>33</v>
      </c>
      <c r="C4" s="23" t="s">
        <v>27</v>
      </c>
      <c r="D4" s="23" t="s">
        <v>63</v>
      </c>
      <c r="E4" s="23" t="s">
        <v>43</v>
      </c>
      <c r="F4" s="23" t="s">
        <v>44</v>
      </c>
      <c r="G4" s="23" t="s">
        <v>64</v>
      </c>
      <c r="H4" s="23" t="s">
        <v>9</v>
      </c>
      <c r="I4" s="23" t="s">
        <v>46</v>
      </c>
      <c r="J4" s="23" t="s">
        <v>65</v>
      </c>
      <c r="K4" s="23" t="s">
        <v>48</v>
      </c>
      <c r="L4" s="24" t="s">
        <v>14</v>
      </c>
      <c r="M4" s="24" t="s">
        <v>72</v>
      </c>
    </row>
    <row r="5" spans="1:13" s="1" customFormat="1" ht="26.25" customHeight="1" x14ac:dyDescent="0.2">
      <c r="A5" s="37" t="s">
        <v>57</v>
      </c>
      <c r="B5" s="25"/>
      <c r="C5" s="25"/>
      <c r="D5" s="49"/>
      <c r="E5" s="25"/>
      <c r="F5" s="25"/>
      <c r="G5" s="49"/>
      <c r="H5" s="25"/>
      <c r="I5" s="25"/>
      <c r="J5" s="49"/>
      <c r="K5" s="25"/>
      <c r="L5" s="26"/>
      <c r="M5" s="26"/>
    </row>
    <row r="6" spans="1:13" ht="20.100000000000001" customHeight="1" x14ac:dyDescent="0.2">
      <c r="A6" s="38" t="s">
        <v>50</v>
      </c>
      <c r="B6" s="33">
        <v>34382</v>
      </c>
      <c r="C6" s="33">
        <v>146076</v>
      </c>
      <c r="D6" s="27">
        <v>820</v>
      </c>
      <c r="E6" s="27">
        <v>14324</v>
      </c>
      <c r="F6" s="33">
        <v>27321</v>
      </c>
      <c r="G6" s="27">
        <v>898</v>
      </c>
      <c r="H6" s="27">
        <v>44858</v>
      </c>
      <c r="I6" s="27">
        <v>17991</v>
      </c>
      <c r="J6" s="27">
        <v>2736</v>
      </c>
      <c r="K6" s="27">
        <v>63593</v>
      </c>
      <c r="L6" s="27">
        <f>SUM(B6:K6)</f>
        <v>352999</v>
      </c>
      <c r="M6" s="27">
        <f>L6-C6</f>
        <v>206923</v>
      </c>
    </row>
    <row r="7" spans="1:13" ht="20.100000000000001" customHeight="1" x14ac:dyDescent="0.2">
      <c r="A7" s="38" t="s">
        <v>51</v>
      </c>
      <c r="B7" s="33">
        <v>12274</v>
      </c>
      <c r="C7" s="33">
        <v>7658</v>
      </c>
      <c r="D7" s="27"/>
      <c r="E7" s="27">
        <v>292</v>
      </c>
      <c r="F7" s="33">
        <v>7616</v>
      </c>
      <c r="G7" s="27"/>
      <c r="H7" s="27">
        <v>117</v>
      </c>
      <c r="I7" s="27">
        <v>2101</v>
      </c>
      <c r="J7" s="27"/>
      <c r="K7" s="27">
        <v>353</v>
      </c>
      <c r="L7" s="27">
        <f>SUM(B7:K7)</f>
        <v>30411</v>
      </c>
      <c r="M7" s="27">
        <f t="shared" ref="M7:M28" si="0">L7-C7</f>
        <v>22753</v>
      </c>
    </row>
    <row r="8" spans="1:13" ht="20.100000000000001" customHeight="1" x14ac:dyDescent="0.2">
      <c r="A8" s="38" t="s">
        <v>52</v>
      </c>
      <c r="B8" s="33">
        <v>9</v>
      </c>
      <c r="C8" s="33"/>
      <c r="D8" s="27"/>
      <c r="E8" s="27"/>
      <c r="F8" s="33">
        <v>24</v>
      </c>
      <c r="G8" s="27"/>
      <c r="H8" s="27"/>
      <c r="I8" s="27"/>
      <c r="J8" s="27"/>
      <c r="K8" s="27">
        <v>81</v>
      </c>
      <c r="L8" s="27">
        <f>SUM(B8:K8)</f>
        <v>114</v>
      </c>
      <c r="M8" s="27">
        <f t="shared" si="0"/>
        <v>114</v>
      </c>
    </row>
    <row r="9" spans="1:13" ht="20.100000000000001" customHeight="1" x14ac:dyDescent="0.2">
      <c r="A9" s="40" t="s">
        <v>53</v>
      </c>
      <c r="B9" s="52">
        <v>26601</v>
      </c>
      <c r="C9" s="52">
        <v>88</v>
      </c>
      <c r="D9" s="28"/>
      <c r="E9" s="28"/>
      <c r="F9" s="52">
        <v>12346</v>
      </c>
      <c r="G9" s="28"/>
      <c r="H9" s="28"/>
      <c r="I9" s="28">
        <v>693</v>
      </c>
      <c r="J9" s="28"/>
      <c r="K9" s="28">
        <v>4492</v>
      </c>
      <c r="L9" s="28">
        <f>SUM(B9:K9)</f>
        <v>44220</v>
      </c>
      <c r="M9" s="28">
        <f t="shared" si="0"/>
        <v>44132</v>
      </c>
    </row>
    <row r="10" spans="1:13" ht="20.100000000000001" customHeight="1" x14ac:dyDescent="0.2">
      <c r="A10" s="41" t="s">
        <v>14</v>
      </c>
      <c r="B10" s="30">
        <f>SUM(B6:B9)</f>
        <v>73266</v>
      </c>
      <c r="C10" s="30">
        <f t="shared" ref="C10:L10" si="1">SUM(C6:C9)</f>
        <v>153822</v>
      </c>
      <c r="D10" s="29">
        <f t="shared" si="1"/>
        <v>820</v>
      </c>
      <c r="E10" s="29">
        <f t="shared" si="1"/>
        <v>14616</v>
      </c>
      <c r="F10" s="30">
        <f t="shared" si="1"/>
        <v>47307</v>
      </c>
      <c r="G10" s="29">
        <f t="shared" si="1"/>
        <v>898</v>
      </c>
      <c r="H10" s="29">
        <f t="shared" si="1"/>
        <v>44975</v>
      </c>
      <c r="I10" s="29">
        <f t="shared" si="1"/>
        <v>20785</v>
      </c>
      <c r="J10" s="29">
        <f t="shared" si="1"/>
        <v>2736</v>
      </c>
      <c r="K10" s="29">
        <f t="shared" si="1"/>
        <v>68519</v>
      </c>
      <c r="L10" s="29">
        <f t="shared" si="1"/>
        <v>427744</v>
      </c>
      <c r="M10" s="29">
        <f t="shared" si="0"/>
        <v>273922</v>
      </c>
    </row>
    <row r="11" spans="1:13" ht="20.100000000000001" customHeight="1" x14ac:dyDescent="0.2">
      <c r="A11" s="42" t="s">
        <v>58</v>
      </c>
      <c r="B11" s="32"/>
      <c r="C11" s="32"/>
      <c r="D11" s="31"/>
      <c r="E11" s="31"/>
      <c r="F11" s="32"/>
      <c r="G11" s="31"/>
      <c r="H11" s="31"/>
      <c r="I11" s="31"/>
      <c r="J11" s="31"/>
      <c r="K11" s="31"/>
      <c r="L11" s="31"/>
      <c r="M11" s="27">
        <f t="shared" si="0"/>
        <v>0</v>
      </c>
    </row>
    <row r="12" spans="1:13" ht="20.100000000000001" customHeight="1" x14ac:dyDescent="0.2">
      <c r="A12" s="38" t="str">
        <f>A6</f>
        <v>Life Assurance</v>
      </c>
      <c r="B12" s="33">
        <v>2727</v>
      </c>
      <c r="C12" s="33">
        <v>26206</v>
      </c>
      <c r="D12" s="27"/>
      <c r="E12" s="27">
        <v>4187</v>
      </c>
      <c r="F12" s="33">
        <v>4524</v>
      </c>
      <c r="G12" s="27">
        <v>0</v>
      </c>
      <c r="H12" s="27">
        <v>2247</v>
      </c>
      <c r="I12" s="27">
        <v>1142</v>
      </c>
      <c r="J12" s="27"/>
      <c r="K12" s="27">
        <v>6772</v>
      </c>
      <c r="L12" s="27">
        <f>SUM(B12:K12)</f>
        <v>47805</v>
      </c>
      <c r="M12" s="27">
        <f t="shared" si="0"/>
        <v>21599</v>
      </c>
    </row>
    <row r="13" spans="1:13" ht="20.100000000000001" customHeight="1" x14ac:dyDescent="0.2">
      <c r="A13" s="38" t="str">
        <f>A7</f>
        <v>Pension</v>
      </c>
      <c r="B13" s="33">
        <v>537</v>
      </c>
      <c r="C13" s="33">
        <v>2975</v>
      </c>
      <c r="D13" s="27"/>
      <c r="E13" s="27">
        <v>38</v>
      </c>
      <c r="F13" s="33">
        <v>428</v>
      </c>
      <c r="G13" s="27"/>
      <c r="H13" s="27"/>
      <c r="I13" s="27">
        <v>137</v>
      </c>
      <c r="J13" s="27"/>
      <c r="K13" s="27"/>
      <c r="L13" s="27">
        <f>SUM(B13:K13)</f>
        <v>4115</v>
      </c>
      <c r="M13" s="27">
        <f t="shared" si="0"/>
        <v>1140</v>
      </c>
    </row>
    <row r="14" spans="1:13" ht="20.100000000000001" customHeight="1" x14ac:dyDescent="0.2">
      <c r="A14" s="38" t="str">
        <f>A8</f>
        <v>Permanent Health Insurance</v>
      </c>
      <c r="B14" s="33">
        <v>1</v>
      </c>
      <c r="C14" s="33"/>
      <c r="D14" s="27"/>
      <c r="E14" s="27"/>
      <c r="F14" s="33"/>
      <c r="G14" s="27"/>
      <c r="H14" s="27"/>
      <c r="I14" s="27"/>
      <c r="J14" s="27"/>
      <c r="K14" s="27"/>
      <c r="L14" s="27">
        <f>SUM(B14:K14)</f>
        <v>1</v>
      </c>
      <c r="M14" s="27">
        <f t="shared" si="0"/>
        <v>1</v>
      </c>
    </row>
    <row r="15" spans="1:13" ht="20.100000000000001" customHeight="1" x14ac:dyDescent="0.2">
      <c r="A15" s="40" t="str">
        <f>A9</f>
        <v>Linked Long Term Insurance</v>
      </c>
      <c r="B15" s="52">
        <v>0</v>
      </c>
      <c r="C15" s="52">
        <v>1</v>
      </c>
      <c r="D15" s="28"/>
      <c r="E15" s="28"/>
      <c r="F15" s="52">
        <v>437</v>
      </c>
      <c r="G15" s="28"/>
      <c r="H15" s="28"/>
      <c r="I15" s="28"/>
      <c r="J15" s="28"/>
      <c r="K15" s="28">
        <v>212</v>
      </c>
      <c r="L15" s="28">
        <f>SUM(B15:K15)</f>
        <v>650</v>
      </c>
      <c r="M15" s="28">
        <f t="shared" si="0"/>
        <v>649</v>
      </c>
    </row>
    <row r="16" spans="1:13" ht="20.100000000000001" customHeight="1" x14ac:dyDescent="0.2">
      <c r="A16" s="41" t="str">
        <f>A10</f>
        <v>TOTAL</v>
      </c>
      <c r="B16" s="30">
        <f>SUM(B12:B15)</f>
        <v>3265</v>
      </c>
      <c r="C16" s="30">
        <f t="shared" ref="C16:L16" si="2">SUM(C12:C15)</f>
        <v>29182</v>
      </c>
      <c r="D16" s="29">
        <f t="shared" si="2"/>
        <v>0</v>
      </c>
      <c r="E16" s="29">
        <f t="shared" si="2"/>
        <v>4225</v>
      </c>
      <c r="F16" s="30">
        <f t="shared" si="2"/>
        <v>5389</v>
      </c>
      <c r="G16" s="29">
        <f t="shared" si="2"/>
        <v>0</v>
      </c>
      <c r="H16" s="29">
        <f t="shared" si="2"/>
        <v>2247</v>
      </c>
      <c r="I16" s="29">
        <f t="shared" si="2"/>
        <v>1279</v>
      </c>
      <c r="J16" s="29">
        <f t="shared" si="2"/>
        <v>0</v>
      </c>
      <c r="K16" s="29">
        <f t="shared" si="2"/>
        <v>6984</v>
      </c>
      <c r="L16" s="29">
        <f t="shared" si="2"/>
        <v>52571</v>
      </c>
      <c r="M16" s="29">
        <f t="shared" si="0"/>
        <v>23389</v>
      </c>
    </row>
    <row r="17" spans="1:13" ht="20.100000000000001" customHeight="1" x14ac:dyDescent="0.2">
      <c r="A17" s="43" t="s">
        <v>59</v>
      </c>
      <c r="B17" s="32"/>
      <c r="C17" s="32"/>
      <c r="D17" s="31"/>
      <c r="E17" s="31"/>
      <c r="F17" s="32"/>
      <c r="G17" s="31"/>
      <c r="H17" s="31"/>
      <c r="I17" s="31"/>
      <c r="J17" s="31"/>
      <c r="K17" s="31"/>
      <c r="L17" s="31"/>
      <c r="M17" s="27">
        <f t="shared" si="0"/>
        <v>0</v>
      </c>
    </row>
    <row r="18" spans="1:13" ht="20.100000000000001" customHeight="1" x14ac:dyDescent="0.2">
      <c r="A18" s="38" t="str">
        <f>A12</f>
        <v>Life Assurance</v>
      </c>
      <c r="B18" s="33">
        <v>3788</v>
      </c>
      <c r="C18" s="33">
        <v>21993</v>
      </c>
      <c r="D18" s="27">
        <v>162</v>
      </c>
      <c r="E18" s="27">
        <v>2738</v>
      </c>
      <c r="F18" s="33">
        <v>3371</v>
      </c>
      <c r="G18" s="27">
        <v>278</v>
      </c>
      <c r="H18" s="27">
        <v>4435</v>
      </c>
      <c r="I18" s="27">
        <v>719</v>
      </c>
      <c r="J18" s="27">
        <v>130</v>
      </c>
      <c r="K18" s="27">
        <v>8319</v>
      </c>
      <c r="L18" s="27">
        <f>SUM(B18:K18)</f>
        <v>45933</v>
      </c>
      <c r="M18" s="27">
        <f t="shared" si="0"/>
        <v>23940</v>
      </c>
    </row>
    <row r="19" spans="1:13" ht="20.100000000000001" customHeight="1" x14ac:dyDescent="0.2">
      <c r="A19" s="38" t="str">
        <f>A13</f>
        <v>Pension</v>
      </c>
      <c r="B19" s="33">
        <v>278</v>
      </c>
      <c r="C19" s="33">
        <v>1528</v>
      </c>
      <c r="D19" s="27"/>
      <c r="E19" s="27">
        <v>15</v>
      </c>
      <c r="F19" s="33">
        <v>197</v>
      </c>
      <c r="G19" s="27"/>
      <c r="H19" s="27"/>
      <c r="I19" s="27">
        <v>46</v>
      </c>
      <c r="J19" s="27"/>
      <c r="K19" s="27">
        <v>12</v>
      </c>
      <c r="L19" s="27">
        <f>SUM(B19:K19)</f>
        <v>2076</v>
      </c>
      <c r="M19" s="27">
        <f t="shared" si="0"/>
        <v>548</v>
      </c>
    </row>
    <row r="20" spans="1:13" ht="20.100000000000001" customHeight="1" x14ac:dyDescent="0.2">
      <c r="A20" s="38" t="str">
        <f>A14</f>
        <v>Permanent Health Insurance</v>
      </c>
      <c r="B20" s="33">
        <v>0</v>
      </c>
      <c r="C20" s="33"/>
      <c r="D20" s="27"/>
      <c r="E20" s="27"/>
      <c r="F20" s="33"/>
      <c r="G20" s="27"/>
      <c r="H20" s="27"/>
      <c r="I20" s="27"/>
      <c r="J20" s="27"/>
      <c r="K20" s="27"/>
      <c r="L20" s="27">
        <f>SUM(B20:K20)</f>
        <v>0</v>
      </c>
      <c r="M20" s="27">
        <f t="shared" si="0"/>
        <v>0</v>
      </c>
    </row>
    <row r="21" spans="1:13" ht="20.100000000000001" customHeight="1" x14ac:dyDescent="0.2">
      <c r="A21" s="40" t="str">
        <f>A15</f>
        <v>Linked Long Term Insurance</v>
      </c>
      <c r="B21" s="52">
        <v>-26</v>
      </c>
      <c r="C21" s="52">
        <v>25</v>
      </c>
      <c r="D21" s="28"/>
      <c r="E21" s="28"/>
      <c r="F21" s="52">
        <v>714</v>
      </c>
      <c r="G21" s="28"/>
      <c r="H21" s="28"/>
      <c r="I21" s="28"/>
      <c r="J21" s="28"/>
      <c r="K21" s="28">
        <v>536</v>
      </c>
      <c r="L21" s="28">
        <f>SUM(B21:K21)</f>
        <v>1249</v>
      </c>
      <c r="M21" s="28">
        <f t="shared" si="0"/>
        <v>1224</v>
      </c>
    </row>
    <row r="22" spans="1:13" ht="20.100000000000001" customHeight="1" x14ac:dyDescent="0.2">
      <c r="A22" s="41" t="str">
        <f>A16</f>
        <v>TOTAL</v>
      </c>
      <c r="B22" s="30">
        <f>SUM(B18:B21)</f>
        <v>4040</v>
      </c>
      <c r="C22" s="30">
        <f t="shared" ref="C22:L22" si="3">SUM(C18:C21)</f>
        <v>23546</v>
      </c>
      <c r="D22" s="29">
        <f t="shared" si="3"/>
        <v>162</v>
      </c>
      <c r="E22" s="29">
        <f t="shared" si="3"/>
        <v>2753</v>
      </c>
      <c r="F22" s="30">
        <f t="shared" si="3"/>
        <v>4282</v>
      </c>
      <c r="G22" s="29">
        <f t="shared" si="3"/>
        <v>278</v>
      </c>
      <c r="H22" s="29">
        <f t="shared" si="3"/>
        <v>4435</v>
      </c>
      <c r="I22" s="29">
        <f t="shared" si="3"/>
        <v>765</v>
      </c>
      <c r="J22" s="29">
        <f t="shared" si="3"/>
        <v>130</v>
      </c>
      <c r="K22" s="29">
        <f t="shared" si="3"/>
        <v>8867</v>
      </c>
      <c r="L22" s="29">
        <f t="shared" si="3"/>
        <v>49258</v>
      </c>
      <c r="M22" s="29">
        <f t="shared" si="0"/>
        <v>25712</v>
      </c>
    </row>
    <row r="23" spans="1:13" ht="20.100000000000001" customHeight="1" x14ac:dyDescent="0.2">
      <c r="A23" s="42" t="s">
        <v>60</v>
      </c>
      <c r="B23" s="32"/>
      <c r="C23" s="32"/>
      <c r="D23" s="31"/>
      <c r="E23" s="31"/>
      <c r="F23" s="32"/>
      <c r="G23" s="31"/>
      <c r="H23" s="31"/>
      <c r="I23" s="31"/>
      <c r="J23" s="31"/>
      <c r="K23" s="31"/>
      <c r="L23" s="31"/>
      <c r="M23" s="27">
        <f t="shared" si="0"/>
        <v>0</v>
      </c>
    </row>
    <row r="24" spans="1:13" ht="20.100000000000001" customHeight="1" x14ac:dyDescent="0.2">
      <c r="A24" s="38" t="str">
        <f>A18</f>
        <v>Life Assurance</v>
      </c>
      <c r="B24" s="33">
        <f>B6+B12-B18</f>
        <v>33321</v>
      </c>
      <c r="C24" s="33">
        <f t="shared" ref="C24:L24" si="4">C6+C12-C18</f>
        <v>150289</v>
      </c>
      <c r="D24" s="27">
        <f t="shared" si="4"/>
        <v>658</v>
      </c>
      <c r="E24" s="27">
        <f t="shared" si="4"/>
        <v>15773</v>
      </c>
      <c r="F24" s="33">
        <f>F6+F12-F18</f>
        <v>28474</v>
      </c>
      <c r="G24" s="27">
        <f t="shared" si="4"/>
        <v>620</v>
      </c>
      <c r="H24" s="27">
        <f t="shared" si="4"/>
        <v>42670</v>
      </c>
      <c r="I24" s="27">
        <f t="shared" si="4"/>
        <v>18414</v>
      </c>
      <c r="J24" s="27">
        <f t="shared" si="4"/>
        <v>2606</v>
      </c>
      <c r="K24" s="27">
        <f t="shared" si="4"/>
        <v>62046</v>
      </c>
      <c r="L24" s="27">
        <f t="shared" si="4"/>
        <v>354871</v>
      </c>
      <c r="M24" s="27">
        <f t="shared" si="0"/>
        <v>204582</v>
      </c>
    </row>
    <row r="25" spans="1:13" ht="20.100000000000001" customHeight="1" x14ac:dyDescent="0.2">
      <c r="A25" s="38" t="str">
        <f>A19</f>
        <v>Pension</v>
      </c>
      <c r="B25" s="33">
        <f t="shared" ref="B25:L27" si="5">B7+B13-B19</f>
        <v>12533</v>
      </c>
      <c r="C25" s="33">
        <f t="shared" si="5"/>
        <v>9105</v>
      </c>
      <c r="D25" s="27">
        <f t="shared" si="5"/>
        <v>0</v>
      </c>
      <c r="E25" s="27">
        <f t="shared" si="5"/>
        <v>315</v>
      </c>
      <c r="F25" s="33">
        <f>F7+F13-F19</f>
        <v>7847</v>
      </c>
      <c r="G25" s="27">
        <f t="shared" si="5"/>
        <v>0</v>
      </c>
      <c r="H25" s="27">
        <f t="shared" si="5"/>
        <v>117</v>
      </c>
      <c r="I25" s="27">
        <f t="shared" si="5"/>
        <v>2192</v>
      </c>
      <c r="J25" s="27">
        <f t="shared" si="5"/>
        <v>0</v>
      </c>
      <c r="K25" s="27">
        <f t="shared" si="5"/>
        <v>341</v>
      </c>
      <c r="L25" s="27">
        <f t="shared" si="5"/>
        <v>32450</v>
      </c>
      <c r="M25" s="27">
        <f t="shared" si="0"/>
        <v>23345</v>
      </c>
    </row>
    <row r="26" spans="1:13" ht="20.100000000000001" customHeight="1" x14ac:dyDescent="0.2">
      <c r="A26" s="38" t="str">
        <f>A20</f>
        <v>Permanent Health Insurance</v>
      </c>
      <c r="B26" s="33">
        <f t="shared" si="5"/>
        <v>10</v>
      </c>
      <c r="C26" s="33">
        <f t="shared" si="5"/>
        <v>0</v>
      </c>
      <c r="D26" s="27">
        <f t="shared" si="5"/>
        <v>0</v>
      </c>
      <c r="E26" s="27">
        <f t="shared" si="5"/>
        <v>0</v>
      </c>
      <c r="F26" s="33">
        <f>F8+F14-F20</f>
        <v>24</v>
      </c>
      <c r="G26" s="27">
        <f t="shared" si="5"/>
        <v>0</v>
      </c>
      <c r="H26" s="27">
        <f t="shared" si="5"/>
        <v>0</v>
      </c>
      <c r="I26" s="27">
        <f t="shared" si="5"/>
        <v>0</v>
      </c>
      <c r="J26" s="27">
        <f t="shared" si="5"/>
        <v>0</v>
      </c>
      <c r="K26" s="27">
        <f t="shared" si="5"/>
        <v>81</v>
      </c>
      <c r="L26" s="27">
        <f t="shared" si="5"/>
        <v>115</v>
      </c>
      <c r="M26" s="27">
        <f t="shared" si="0"/>
        <v>115</v>
      </c>
    </row>
    <row r="27" spans="1:13" ht="20.100000000000001" customHeight="1" x14ac:dyDescent="0.2">
      <c r="A27" s="38" t="str">
        <f>A21</f>
        <v>Linked Long Term Insurance</v>
      </c>
      <c r="B27" s="33">
        <f t="shared" si="5"/>
        <v>26627</v>
      </c>
      <c r="C27" s="33">
        <f t="shared" si="5"/>
        <v>64</v>
      </c>
      <c r="D27" s="27">
        <f t="shared" si="5"/>
        <v>0</v>
      </c>
      <c r="E27" s="27">
        <f t="shared" si="5"/>
        <v>0</v>
      </c>
      <c r="F27" s="33">
        <f>F9+F15-F21</f>
        <v>12069</v>
      </c>
      <c r="G27" s="27">
        <f t="shared" si="5"/>
        <v>0</v>
      </c>
      <c r="H27" s="27">
        <f t="shared" si="5"/>
        <v>0</v>
      </c>
      <c r="I27" s="27">
        <f t="shared" si="5"/>
        <v>693</v>
      </c>
      <c r="J27" s="27">
        <f t="shared" si="5"/>
        <v>0</v>
      </c>
      <c r="K27" s="27">
        <f t="shared" si="5"/>
        <v>4168</v>
      </c>
      <c r="L27" s="27">
        <f t="shared" si="5"/>
        <v>43621</v>
      </c>
      <c r="M27" s="27">
        <f t="shared" si="0"/>
        <v>43557</v>
      </c>
    </row>
    <row r="28" spans="1:13" ht="20.100000000000001" customHeight="1" x14ac:dyDescent="0.2">
      <c r="A28" s="44" t="str">
        <f>A22</f>
        <v>TOTAL</v>
      </c>
      <c r="B28" s="30">
        <f>SUM(B24:B27)</f>
        <v>72491</v>
      </c>
      <c r="C28" s="30">
        <f t="shared" ref="C28:L28" si="6">SUM(C24:C27)</f>
        <v>159458</v>
      </c>
      <c r="D28" s="29">
        <f t="shared" si="6"/>
        <v>658</v>
      </c>
      <c r="E28" s="29">
        <f t="shared" si="6"/>
        <v>16088</v>
      </c>
      <c r="F28" s="30">
        <f>SUM(F24:F27)</f>
        <v>48414</v>
      </c>
      <c r="G28" s="29">
        <f t="shared" si="6"/>
        <v>620</v>
      </c>
      <c r="H28" s="29">
        <f t="shared" si="6"/>
        <v>42787</v>
      </c>
      <c r="I28" s="29">
        <f t="shared" si="6"/>
        <v>21299</v>
      </c>
      <c r="J28" s="29">
        <f t="shared" si="6"/>
        <v>2606</v>
      </c>
      <c r="K28" s="29">
        <f t="shared" si="6"/>
        <v>66636</v>
      </c>
      <c r="L28" s="29">
        <f t="shared" si="6"/>
        <v>431057</v>
      </c>
      <c r="M28" s="29">
        <f t="shared" si="0"/>
        <v>271599</v>
      </c>
    </row>
    <row r="29" spans="1:13" x14ac:dyDescent="0.2">
      <c r="A29" s="35" t="s">
        <v>54</v>
      </c>
      <c r="D29" s="45"/>
      <c r="E29" s="45"/>
      <c r="F29" s="45"/>
      <c r="G29" s="45"/>
      <c r="H29" s="45"/>
      <c r="I29" s="45"/>
      <c r="J29" s="45"/>
      <c r="K29" s="45"/>
      <c r="L29" s="45"/>
    </row>
    <row r="30" spans="1:13" x14ac:dyDescent="0.2">
      <c r="A30" s="51" t="s">
        <v>68</v>
      </c>
      <c r="D30" s="46"/>
      <c r="E30" s="46"/>
      <c r="F30" s="45"/>
      <c r="G30" s="46"/>
      <c r="H30" s="46"/>
      <c r="I30" s="46"/>
      <c r="J30" s="46"/>
      <c r="K30" s="46"/>
      <c r="L30" s="46"/>
    </row>
    <row r="31" spans="1:13" x14ac:dyDescent="0.2">
      <c r="A31" s="35"/>
      <c r="D31" s="46"/>
      <c r="E31" s="46"/>
      <c r="F31" s="45"/>
      <c r="G31" s="46"/>
      <c r="H31" s="46"/>
      <c r="I31" s="46"/>
      <c r="J31" s="46"/>
      <c r="K31" s="46"/>
      <c r="L31" s="46"/>
    </row>
    <row r="32" spans="1:13" x14ac:dyDescent="0.2">
      <c r="F32" s="45"/>
    </row>
    <row r="33" spans="6:6" x14ac:dyDescent="0.2">
      <c r="F33" s="45"/>
    </row>
  </sheetData>
  <mergeCells count="3">
    <mergeCell ref="A1:L1"/>
    <mergeCell ref="A2:L2"/>
    <mergeCell ref="B3:L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IF Pol Long 22</vt:lpstr>
      <vt:lpstr>IF Pol Long 21</vt:lpstr>
      <vt:lpstr>IF Pol Long 20</vt:lpstr>
      <vt:lpstr>IF Pol Long 19</vt:lpstr>
      <vt:lpstr>IF Pol Long 18</vt:lpstr>
      <vt:lpstr>IF Pol Long 17</vt:lpstr>
      <vt:lpstr>IF Pol Long 16</vt:lpstr>
      <vt:lpstr>IF Pol Long 15</vt:lpstr>
      <vt:lpstr>IF Pol Long 14</vt:lpstr>
      <vt:lpstr>IF Pol Long 13</vt:lpstr>
      <vt:lpstr>IF Pol Long 12</vt:lpstr>
      <vt:lpstr>IF Pol Long 11</vt:lpstr>
      <vt:lpstr>IF Pol Long 10</vt:lpstr>
      <vt:lpstr>IF Pol Long 09</vt:lpstr>
      <vt:lpstr>IF Pol Long 08</vt:lpstr>
    </vt:vector>
  </TitlesOfParts>
  <Company>Financial Services Commission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dramsamy</dc:creator>
  <cp:lastModifiedBy>JOKHOO Kishan</cp:lastModifiedBy>
  <cp:lastPrinted>2016-08-23T05:44:05Z</cp:lastPrinted>
  <dcterms:created xsi:type="dcterms:W3CDTF">2010-08-19T05:42:41Z</dcterms:created>
  <dcterms:modified xsi:type="dcterms:W3CDTF">2023-07-20T06:45:03Z</dcterms:modified>
</cp:coreProperties>
</file>