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1880" windowHeight="6120"/>
  </bookViews>
  <sheets>
    <sheet name="2006" sheetId="9" r:id="rId1"/>
    <sheet name="2005" sheetId="8" r:id="rId2"/>
    <sheet name="2004" sheetId="7" r:id="rId3"/>
    <sheet name="2003" sheetId="6" r:id="rId4"/>
    <sheet name="2002" sheetId="1" r:id="rId5"/>
    <sheet name="2001" sheetId="2" r:id="rId6"/>
    <sheet name="2000" sheetId="5" r:id="rId7"/>
    <sheet name="1999" sheetId="4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Bulgaria_Against">#REF!,#REF!,#REF!</definedName>
    <definedName name="Bulgaria_Played">#REF!,#REF!,#REF!</definedName>
    <definedName name="Bulgaria_Results">#REF!,#REF!,#REF!</definedName>
    <definedName name="_xlnm.Criteria" localSheetId="1">#REF!</definedName>
    <definedName name="_xlnm.Criteria" localSheetId="0">#REF!</definedName>
    <definedName name="_xlnm.Criteria">#REF!</definedName>
    <definedName name="Croatia_Against">#REF!,#REF!,#REF!</definedName>
    <definedName name="Croatia_Played">#REF!,#REF!,#REF!</definedName>
    <definedName name="Croatia_Results">#REF!,#REF!,#REF!</definedName>
    <definedName name="Czech_Against">#REF!,#REF!,#REF!</definedName>
    <definedName name="Czech_Played">#REF!,#REF!,#REF!</definedName>
    <definedName name="Czech_Results">#REF!,#REF!,#REF!</definedName>
    <definedName name="_xlnm.Database" localSheetId="1">#REF!</definedName>
    <definedName name="_xlnm.Database" localSheetId="0">#REF!</definedName>
    <definedName name="_xlnm.Database">#REF!</definedName>
    <definedName name="Denmark_Against">#REF!,#REF!,#REF!</definedName>
    <definedName name="Denmark_Played">#REF!,#REF!,#REF!</definedName>
    <definedName name="Denmark_Results">#REF!,#REF!,#REF!</definedName>
    <definedName name="Drawpoints">'[5]Group Points'!$B$5</definedName>
    <definedName name="England_Against">#REF!,#REF!,#REF!</definedName>
    <definedName name="England_Played">#REF!,#REF!,#REF!,#REF!,#REF!</definedName>
    <definedName name="England_Results">#REF!,#REF!,#REF!</definedName>
    <definedName name="_xlnm.Extract" localSheetId="1">#REF!</definedName>
    <definedName name="_xlnm.Extract" localSheetId="0">#REF!</definedName>
    <definedName name="_xlnm.Extract">#REF!</definedName>
    <definedName name="France_Against">#REF!,#REF!,#REF!</definedName>
    <definedName name="France_Played">#REF!,#REF!,#REF!</definedName>
    <definedName name="France_Results">#REF!,#REF!,#REF!</definedName>
    <definedName name="Germany_Against">#REF!,#REF!,#REF!</definedName>
    <definedName name="Germany_Played">#REF!,#REF!,#REF!</definedName>
    <definedName name="Germany_Results">#REF!,#REF!,#REF!</definedName>
    <definedName name="Greece_Against">#REF!,#REF!,#REF!</definedName>
    <definedName name="Greece_Played">#REF!,#REF!,#REF!</definedName>
    <definedName name="Greece_Results">#REF!,#REF!,#REF!</definedName>
    <definedName name="Groupstage_Losers">#REF!</definedName>
    <definedName name="Groupstage_Winners">#REF!</definedName>
    <definedName name="Italy_Against">#REF!,#REF!,#REF!</definedName>
    <definedName name="Italy_Played">#REF!,#REF!,#REF!</definedName>
    <definedName name="Italy_Results">#REF!,#REF!,#REF!</definedName>
    <definedName name="Latvia_Against">#REF!,#REF!,#REF!</definedName>
    <definedName name="Latvia_Played">#REF!,#REF!,#REF!</definedName>
    <definedName name="Latvia_Results">#REF!,#REF!,#REF!</definedName>
    <definedName name="Netherlands_Against">#REF!,#REF!,#REF!</definedName>
    <definedName name="Netherlands_Played">#REF!,#REF!,#REF!</definedName>
    <definedName name="Netherlands_Results">#REF!,#REF!,#REF!</definedName>
    <definedName name="Portugal_Against">#REF!,#REF!,#REF!</definedName>
    <definedName name="Portugal_Played">#REF!,#REF!,#REF!</definedName>
    <definedName name="Portugal_Results">#REF!,#REF!,#REF!</definedName>
    <definedName name="_xlnm.Print_Area" localSheetId="4">'2002'!$A$1:$P$27</definedName>
    <definedName name="_xlnm.Print_Area" localSheetId="1">'2005'!$A$1:$P$30</definedName>
    <definedName name="Russia_Against">#REF!,#REF!,#REF!</definedName>
    <definedName name="Russia_Played">#REF!,#REF!,#REF!</definedName>
    <definedName name="Russia_Results">#REF!,#REF!,#REF!</definedName>
    <definedName name="Spain_Against">#REF!,#REF!,#REF!</definedName>
    <definedName name="Spain_Played">#REF!,#REF!,#REF!</definedName>
    <definedName name="Spain_Results">#REF!,#REF!,#REF!</definedName>
    <definedName name="Sweden_Against">#REF!,#REF!,#REF!</definedName>
    <definedName name="Sweden_Played">#REF!,#REF!,#REF!</definedName>
    <definedName name="Sweden_Results">#REF!,#REF!,#REF!</definedName>
    <definedName name="Switzerland_Against">#REF!,#REF!,#REF!</definedName>
    <definedName name="Switzerland_Played">#REF!,#REF!,#REF!</definedName>
    <definedName name="Switzerland_Results">#REF!,#REF!,#REF!</definedName>
    <definedName name="Winpoints">'[5]Group Points'!$B$4</definedName>
    <definedName name="wrn.Print._.all._.sheets." localSheetId="0" hidden="1">{"print_a",#N/A,FALSE,"US incl HMO Prem";"print_b",#N/A,FALSE,"US excl HMO Prem";"print_c",#N/A,FALSE,"Canada (US$)";"print_d",#N/A,FALSE,"Canada(Canadian $)";"print_e",#N/A,FALSE,"US Health time series"}</definedName>
    <definedName name="wrn.Print._.all._.sheets." hidden="1">{"print_a",#N/A,FALSE,"US incl HMO Prem";"print_b",#N/A,FALSE,"US excl HMO Prem";"print_c",#N/A,FALSE,"Canada (US$)";"print_d",#N/A,FALSE,"Canada(Canadian $)";"print_e",#N/A,FALSE,"US Health time series"}</definedName>
  </definedNames>
  <calcPr calcId="124519"/>
</workbook>
</file>

<file path=xl/calcChain.xml><?xml version="1.0" encoding="utf-8"?>
<calcChain xmlns="http://schemas.openxmlformats.org/spreadsheetml/2006/main">
  <c r="P25" i="8"/>
  <c r="P24"/>
  <c r="P23"/>
  <c r="P22"/>
  <c r="P9" i="9"/>
  <c r="P10"/>
  <c r="B11"/>
  <c r="C11"/>
  <c r="D11"/>
  <c r="E11"/>
  <c r="F11"/>
  <c r="G11"/>
  <c r="H11"/>
  <c r="I11"/>
  <c r="J11"/>
  <c r="K11"/>
  <c r="L11"/>
  <c r="N11"/>
  <c r="O11"/>
  <c r="P11"/>
  <c r="P12"/>
  <c r="C13"/>
  <c r="G13"/>
  <c r="I13"/>
  <c r="K13"/>
  <c r="L13"/>
  <c r="P13"/>
  <c r="E15"/>
  <c r="G15"/>
  <c r="P15"/>
  <c r="P16"/>
  <c r="B17"/>
  <c r="C17"/>
  <c r="D17"/>
  <c r="E17"/>
  <c r="F17"/>
  <c r="G17"/>
  <c r="H17"/>
  <c r="I17"/>
  <c r="J17"/>
  <c r="K17"/>
  <c r="L17"/>
  <c r="M17"/>
  <c r="N17"/>
  <c r="O17"/>
  <c r="P17"/>
  <c r="P19"/>
  <c r="P20"/>
  <c r="B21"/>
  <c r="C21"/>
  <c r="D21"/>
  <c r="E21"/>
  <c r="F21"/>
  <c r="G21"/>
  <c r="H21"/>
  <c r="I21"/>
  <c r="J21"/>
  <c r="K21"/>
  <c r="L21"/>
  <c r="M21"/>
  <c r="N21"/>
  <c r="O21"/>
  <c r="P21"/>
  <c r="O22"/>
  <c r="P22"/>
  <c r="P23"/>
  <c r="P24"/>
  <c r="P25"/>
  <c r="P9" i="8"/>
  <c r="P10"/>
  <c r="B11"/>
  <c r="C11"/>
  <c r="D11"/>
  <c r="E11"/>
  <c r="F11"/>
  <c r="G11"/>
  <c r="H11"/>
  <c r="I11"/>
  <c r="J11"/>
  <c r="K11"/>
  <c r="L11"/>
  <c r="M11"/>
  <c r="N11"/>
  <c r="O11"/>
  <c r="P11"/>
  <c r="P12"/>
  <c r="P13"/>
  <c r="P15"/>
  <c r="P16"/>
  <c r="B17"/>
  <c r="C17"/>
  <c r="D17"/>
  <c r="E17"/>
  <c r="F17"/>
  <c r="G17"/>
  <c r="H17"/>
  <c r="I17"/>
  <c r="J17"/>
  <c r="K17"/>
  <c r="L17"/>
  <c r="M17"/>
  <c r="P17"/>
  <c r="N17"/>
  <c r="O17"/>
  <c r="P19"/>
  <c r="P20"/>
  <c r="B21"/>
  <c r="C21"/>
  <c r="D21"/>
  <c r="E21"/>
  <c r="F21"/>
  <c r="G21"/>
  <c r="H21"/>
  <c r="I21"/>
  <c r="J21"/>
  <c r="K21"/>
  <c r="M21"/>
  <c r="N21"/>
  <c r="P21"/>
  <c r="P27"/>
  <c r="P28"/>
  <c r="P29"/>
  <c r="P30"/>
  <c r="P25" i="7"/>
  <c r="P24"/>
  <c r="P23"/>
  <c r="P22"/>
  <c r="B21"/>
  <c r="C21"/>
  <c r="D21"/>
  <c r="E21"/>
  <c r="F21"/>
  <c r="G21"/>
  <c r="H21"/>
  <c r="I21"/>
  <c r="J21"/>
  <c r="K21"/>
  <c r="M21"/>
  <c r="N21"/>
  <c r="O21"/>
  <c r="P21"/>
  <c r="P20"/>
  <c r="P19"/>
  <c r="B17"/>
  <c r="C17"/>
  <c r="D17"/>
  <c r="E17"/>
  <c r="F17"/>
  <c r="G17"/>
  <c r="H17"/>
  <c r="I17"/>
  <c r="J17"/>
  <c r="K17"/>
  <c r="M17"/>
  <c r="N17"/>
  <c r="O17"/>
  <c r="P17"/>
  <c r="P16"/>
  <c r="P15"/>
  <c r="P13"/>
  <c r="P12"/>
  <c r="B11"/>
  <c r="C11"/>
  <c r="D11"/>
  <c r="E11"/>
  <c r="F11"/>
  <c r="G11"/>
  <c r="H11"/>
  <c r="I11"/>
  <c r="J11"/>
  <c r="K11"/>
  <c r="M11"/>
  <c r="N11"/>
  <c r="O11"/>
  <c r="P11"/>
  <c r="P10"/>
  <c r="P9"/>
  <c r="Q9" i="6"/>
  <c r="Q10"/>
  <c r="B11"/>
  <c r="D11"/>
  <c r="E11"/>
  <c r="F11"/>
  <c r="G11"/>
  <c r="H11"/>
  <c r="I11"/>
  <c r="J11"/>
  <c r="K11"/>
  <c r="L11"/>
  <c r="M11"/>
  <c r="N11"/>
  <c r="O11"/>
  <c r="P11"/>
  <c r="Q11"/>
  <c r="Q12"/>
  <c r="Q13"/>
  <c r="Q15"/>
  <c r="Q16"/>
  <c r="B17"/>
  <c r="D17"/>
  <c r="E17"/>
  <c r="F17"/>
  <c r="G17"/>
  <c r="H17"/>
  <c r="I17"/>
  <c r="J17"/>
  <c r="K17"/>
  <c r="L17"/>
  <c r="M17"/>
  <c r="N17"/>
  <c r="O17"/>
  <c r="P17"/>
  <c r="Q17"/>
  <c r="Q19"/>
  <c r="Q20"/>
  <c r="B21"/>
  <c r="D21"/>
  <c r="E21"/>
  <c r="F21"/>
  <c r="G21"/>
  <c r="H21"/>
  <c r="I21"/>
  <c r="J21"/>
  <c r="K21"/>
  <c r="L21"/>
  <c r="M21"/>
  <c r="N21"/>
  <c r="O21"/>
  <c r="P21"/>
  <c r="Q21"/>
  <c r="Q22"/>
  <c r="Q23"/>
  <c r="Q24"/>
  <c r="Q25"/>
  <c r="P25" i="4"/>
  <c r="P24"/>
  <c r="P23"/>
  <c r="P22"/>
  <c r="B21"/>
  <c r="C21"/>
  <c r="D21"/>
  <c r="E21"/>
  <c r="F21"/>
  <c r="G21"/>
  <c r="H21"/>
  <c r="I21"/>
  <c r="J21"/>
  <c r="K21"/>
  <c r="L21"/>
  <c r="M21"/>
  <c r="N21"/>
  <c r="O21"/>
  <c r="P21"/>
  <c r="P20"/>
  <c r="P19"/>
  <c r="B17"/>
  <c r="C17"/>
  <c r="D17"/>
  <c r="E17"/>
  <c r="F17"/>
  <c r="G17"/>
  <c r="H17"/>
  <c r="I17"/>
  <c r="J17"/>
  <c r="K17"/>
  <c r="L17"/>
  <c r="M17"/>
  <c r="N17"/>
  <c r="O17"/>
  <c r="P17"/>
  <c r="P16"/>
  <c r="P15"/>
  <c r="P13"/>
  <c r="P12"/>
  <c r="B11"/>
  <c r="C11"/>
  <c r="D11"/>
  <c r="E11"/>
  <c r="F11"/>
  <c r="G11"/>
  <c r="H11"/>
  <c r="I11"/>
  <c r="J11"/>
  <c r="K11"/>
  <c r="L11"/>
  <c r="M11"/>
  <c r="N11"/>
  <c r="O11"/>
  <c r="P11"/>
  <c r="P10"/>
  <c r="P9"/>
  <c r="P25" i="5"/>
  <c r="P24"/>
  <c r="P23"/>
  <c r="P22"/>
  <c r="B21"/>
  <c r="C21"/>
  <c r="D21"/>
  <c r="E21"/>
  <c r="F21"/>
  <c r="G21"/>
  <c r="H21"/>
  <c r="I21"/>
  <c r="J21"/>
  <c r="K21"/>
  <c r="L21"/>
  <c r="M21"/>
  <c r="N21"/>
  <c r="O21"/>
  <c r="P21"/>
  <c r="P20"/>
  <c r="P19"/>
  <c r="B17"/>
  <c r="C17"/>
  <c r="D17"/>
  <c r="E17"/>
  <c r="F17"/>
  <c r="G17"/>
  <c r="H17"/>
  <c r="I17"/>
  <c r="J17"/>
  <c r="K17"/>
  <c r="L17"/>
  <c r="M17"/>
  <c r="N17"/>
  <c r="O17"/>
  <c r="P17"/>
  <c r="P16"/>
  <c r="P15"/>
  <c r="P13"/>
  <c r="P12"/>
  <c r="B11"/>
  <c r="C11"/>
  <c r="D11"/>
  <c r="E11"/>
  <c r="F11"/>
  <c r="G11"/>
  <c r="H11"/>
  <c r="I11"/>
  <c r="J11"/>
  <c r="K11"/>
  <c r="L11"/>
  <c r="M11"/>
  <c r="N11"/>
  <c r="O11"/>
  <c r="P11"/>
  <c r="P10"/>
  <c r="P9"/>
  <c r="P25" i="2"/>
  <c r="P24"/>
  <c r="P23"/>
  <c r="P22"/>
  <c r="B21"/>
  <c r="C21"/>
  <c r="D21"/>
  <c r="E21"/>
  <c r="F21"/>
  <c r="G21"/>
  <c r="H21"/>
  <c r="I21"/>
  <c r="J21"/>
  <c r="K21"/>
  <c r="L21"/>
  <c r="M21"/>
  <c r="N21"/>
  <c r="O21"/>
  <c r="P21"/>
  <c r="P20"/>
  <c r="P19"/>
  <c r="B17"/>
  <c r="C17"/>
  <c r="D17"/>
  <c r="E17"/>
  <c r="F17"/>
  <c r="G17"/>
  <c r="H17"/>
  <c r="I17"/>
  <c r="J17"/>
  <c r="K17"/>
  <c r="L17"/>
  <c r="M17"/>
  <c r="N17"/>
  <c r="O17"/>
  <c r="P17"/>
  <c r="P16"/>
  <c r="P15"/>
  <c r="P13"/>
  <c r="P12"/>
  <c r="B11"/>
  <c r="C11"/>
  <c r="D11"/>
  <c r="E11"/>
  <c r="F11"/>
  <c r="G11"/>
  <c r="H11"/>
  <c r="I11"/>
  <c r="J11"/>
  <c r="K11"/>
  <c r="L11"/>
  <c r="M11"/>
  <c r="N11"/>
  <c r="O11"/>
  <c r="P11"/>
  <c r="P10"/>
  <c r="P9"/>
  <c r="P27" i="1"/>
  <c r="P26"/>
  <c r="B10"/>
  <c r="B16"/>
  <c r="B22"/>
  <c r="C10"/>
  <c r="C16"/>
  <c r="C22"/>
  <c r="D10"/>
  <c r="D16"/>
  <c r="D22"/>
  <c r="E10"/>
  <c r="E16"/>
  <c r="E22"/>
  <c r="E25"/>
  <c r="F10"/>
  <c r="F16"/>
  <c r="F22"/>
  <c r="G10"/>
  <c r="G16"/>
  <c r="G22"/>
  <c r="G25"/>
  <c r="H10"/>
  <c r="H16"/>
  <c r="H22"/>
  <c r="I10"/>
  <c r="I16"/>
  <c r="I22"/>
  <c r="I25"/>
  <c r="J10"/>
  <c r="J16"/>
  <c r="J22"/>
  <c r="K10"/>
  <c r="K16"/>
  <c r="K22"/>
  <c r="K25"/>
  <c r="L10"/>
  <c r="L16"/>
  <c r="L22"/>
  <c r="M10"/>
  <c r="M16"/>
  <c r="M22"/>
  <c r="M25"/>
  <c r="N10"/>
  <c r="N16"/>
  <c r="N22"/>
  <c r="O10"/>
  <c r="O16"/>
  <c r="O22"/>
  <c r="O25"/>
  <c r="P24"/>
  <c r="N25"/>
  <c r="L25"/>
  <c r="J25"/>
  <c r="H25"/>
  <c r="F25"/>
  <c r="D25"/>
  <c r="B25"/>
  <c r="P23"/>
  <c r="P21"/>
  <c r="B20"/>
  <c r="C20"/>
  <c r="P20"/>
  <c r="D20"/>
  <c r="E20"/>
  <c r="F20"/>
  <c r="G20"/>
  <c r="H20"/>
  <c r="I20"/>
  <c r="J20"/>
  <c r="K20"/>
  <c r="L20"/>
  <c r="M20"/>
  <c r="N20"/>
  <c r="O20"/>
  <c r="P19"/>
  <c r="P18"/>
  <c r="P16"/>
  <c r="P15"/>
  <c r="P14"/>
  <c r="P12"/>
  <c r="P11"/>
  <c r="P10"/>
  <c r="P9"/>
  <c r="P8"/>
  <c r="P22"/>
  <c r="P25"/>
  <c r="C25"/>
</calcChain>
</file>

<file path=xl/sharedStrings.xml><?xml version="1.0" encoding="utf-8"?>
<sst xmlns="http://schemas.openxmlformats.org/spreadsheetml/2006/main" count="365" uniqueCount="63">
  <si>
    <t xml:space="preserve"> LONG   TERM   INSURANCE   BUSINESS</t>
  </si>
  <si>
    <t xml:space="preserve"> COMPANYWISE SUMMARY OF REVENUE  ACCOUNTS  FOR  THE  YEAR   2002</t>
  </si>
  <si>
    <t>(Amount  Rs 000)</t>
  </si>
  <si>
    <t>ALBAT-</t>
  </si>
  <si>
    <t>ANGLO</t>
  </si>
  <si>
    <t>ISLAND</t>
  </si>
  <si>
    <t>LA  PRU-</t>
  </si>
  <si>
    <t>MTIAN</t>
  </si>
  <si>
    <t>MTIUS</t>
  </si>
  <si>
    <t>RAIN-</t>
  </si>
  <si>
    <t>ROSS</t>
  </si>
  <si>
    <t>BAI</t>
  </si>
  <si>
    <t>IOGA</t>
  </si>
  <si>
    <t>LIFE</t>
  </si>
  <si>
    <t>LAMCO</t>
  </si>
  <si>
    <t>DENCE</t>
  </si>
  <si>
    <t>EAGLE</t>
  </si>
  <si>
    <t>UN ION</t>
  </si>
  <si>
    <t>BOW</t>
  </si>
  <si>
    <t>SICOM</t>
  </si>
  <si>
    <t>STELLA</t>
  </si>
  <si>
    <t>SUN</t>
  </si>
  <si>
    <t>LIC3/02</t>
  </si>
  <si>
    <t>TOTAL</t>
  </si>
  <si>
    <t>PREMIUM  :</t>
  </si>
  <si>
    <t xml:space="preserve">  Gross</t>
  </si>
  <si>
    <t xml:space="preserve">  Reinsurance</t>
  </si>
  <si>
    <t xml:space="preserve">  Net</t>
  </si>
  <si>
    <t>INVESTMENT INCOME</t>
  </si>
  <si>
    <t>OTHER   INCOME</t>
  </si>
  <si>
    <t>CLAIMS  :</t>
  </si>
  <si>
    <t xml:space="preserve">  Reinsurance </t>
  </si>
  <si>
    <t>COMMISSION  :</t>
  </si>
  <si>
    <t xml:space="preserve">  Received and receivable</t>
  </si>
  <si>
    <t xml:space="preserve">  Paid and payable</t>
  </si>
  <si>
    <t>ADMINISTRATION  COST</t>
  </si>
  <si>
    <t>PROFIT BEFORE TAX</t>
  </si>
  <si>
    <t>TAXATION</t>
  </si>
  <si>
    <t>SALARIES &amp; OTHERS</t>
  </si>
  <si>
    <t>VALUE ADDED</t>
  </si>
  <si>
    <t>FUND AT BEGINNING OF YEAR</t>
  </si>
  <si>
    <t>FUND  AT  END  OF  YEAR</t>
  </si>
  <si>
    <t xml:space="preserve"> COMPANYWISE SUMMARY OF REVENUE  ACCOUNTS  FOR  THE  YEAR   2001</t>
  </si>
  <si>
    <t>LIC3/01</t>
  </si>
  <si>
    <t xml:space="preserve"> COMPANYWISE SUMMARY OF REVENUE  ACCOUNTS  FOR  THE  YEAR   2000</t>
  </si>
  <si>
    <t>LIC</t>
  </si>
  <si>
    <t xml:space="preserve"> COMPANYWISE SUMMARY OF REVENUE  ACCOUNTS  FOR  THE  YEAR   1999</t>
  </si>
  <si>
    <t xml:space="preserve"> </t>
  </si>
  <si>
    <t xml:space="preserve"> COMPANYWISE SUMMARY OF REVENUE  ACCOUNTS  FOR  THE  YEAR   2003</t>
  </si>
  <si>
    <t>CEYLINC</t>
  </si>
  <si>
    <t>M. Pen</t>
  </si>
  <si>
    <t xml:space="preserve"> .03/02</t>
  </si>
  <si>
    <t xml:space="preserve"> COMPANYWISE SUMMARY OF REVENUE  ACCOUNTS  FOR  THE  YEAR   2004</t>
  </si>
  <si>
    <t>31.3.04</t>
  </si>
  <si>
    <t>CEYLINCO</t>
  </si>
  <si>
    <t>31.03.03</t>
  </si>
  <si>
    <t>ANNEX 4</t>
  </si>
  <si>
    <t xml:space="preserve"> COMPANYWISE SUMMARY OF REVENUE  ACCOUNTS  FOR  THE  YEAR   2005</t>
  </si>
  <si>
    <t>Gross Premium</t>
  </si>
  <si>
    <t>Profit before Tax</t>
  </si>
  <si>
    <t>Salaries &amp; Others</t>
  </si>
  <si>
    <t>Administration Costs</t>
  </si>
  <si>
    <t xml:space="preserve"> COMPANYWISE SUMMARY OF REVENUE  ACCOUNTS  FOR  THE  YEAR   2006</t>
  </si>
</sst>
</file>

<file path=xl/styles.xml><?xml version="1.0" encoding="utf-8"?>
<styleSheet xmlns="http://schemas.openxmlformats.org/spreadsheetml/2006/main">
  <numFmts count="1">
    <numFmt numFmtId="164" formatCode="0.0%"/>
  </numFmts>
  <fonts count="4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Helv"/>
    </font>
    <font>
      <b/>
      <sz val="14"/>
      <name val="Helv"/>
    </font>
    <font>
      <b/>
      <sz val="12"/>
      <color indexed="12"/>
      <name val="Helv"/>
    </font>
    <font>
      <sz val="10"/>
      <name val="Helv"/>
    </font>
    <font>
      <sz val="10"/>
      <color indexed="12"/>
      <name val="Arial"/>
      <family val="2"/>
    </font>
    <font>
      <b/>
      <sz val="10"/>
      <name val="Helv"/>
    </font>
    <font>
      <b/>
      <sz val="10"/>
      <name val="Helv"/>
      <family val="2"/>
    </font>
    <font>
      <sz val="8"/>
      <name val="Helv"/>
    </font>
    <font>
      <b/>
      <sz val="8"/>
      <name val="Helv"/>
    </font>
    <font>
      <b/>
      <sz val="8"/>
      <color indexed="12"/>
      <name val="Helv"/>
    </font>
    <font>
      <b/>
      <sz val="10"/>
      <color indexed="12"/>
      <name val="Helv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name val="Helv"/>
      <family val="2"/>
    </font>
    <font>
      <b/>
      <i/>
      <sz val="10"/>
      <name val="Arial"/>
      <family val="2"/>
    </font>
    <font>
      <sz val="10"/>
      <color indexed="18"/>
      <name val="Arial"/>
      <family val="2"/>
    </font>
    <font>
      <sz val="10"/>
      <color indexed="18"/>
      <name val="Helv"/>
    </font>
    <font>
      <sz val="8"/>
      <color indexed="18"/>
      <name val="Helv"/>
    </font>
    <font>
      <sz val="8"/>
      <color indexed="18"/>
      <name val="Arial"/>
      <family val="2"/>
    </font>
    <font>
      <b/>
      <sz val="8"/>
      <color indexed="18"/>
      <name val="Helv"/>
    </font>
    <font>
      <b/>
      <sz val="10"/>
      <color indexed="18"/>
      <name val="Helv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48"/>
      <name val="Helv"/>
    </font>
    <font>
      <sz val="10"/>
      <color indexed="56"/>
      <name val="Arial"/>
      <family val="2"/>
    </font>
    <font>
      <b/>
      <sz val="8"/>
      <color indexed="10"/>
      <name val="Helv"/>
    </font>
    <font>
      <sz val="10"/>
      <color indexed="17"/>
      <name val="Arial"/>
      <family val="2"/>
    </font>
    <font>
      <sz val="12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0"/>
      <color indexed="60"/>
      <name val="Arial"/>
      <family val="2"/>
    </font>
    <font>
      <b/>
      <sz val="14"/>
      <color indexed="9"/>
      <name val="Helv"/>
    </font>
    <font>
      <sz val="10"/>
      <color indexed="9"/>
      <name val="Arial"/>
      <family val="2"/>
    </font>
    <font>
      <b/>
      <sz val="12"/>
      <color indexed="9"/>
      <name val="Helv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gray125"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2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1" fillId="1" borderId="7" xfId="0" applyNumberFormat="1" applyFont="1" applyFill="1" applyBorder="1"/>
    <xf numFmtId="0" fontId="8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3" fontId="11" fillId="0" borderId="8" xfId="0" applyNumberFormat="1" applyFont="1" applyBorder="1"/>
    <xf numFmtId="3" fontId="0" fillId="0" borderId="9" xfId="0" applyNumberForma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3" fontId="11" fillId="1" borderId="8" xfId="0" applyNumberFormat="1" applyFont="1" applyFill="1" applyBorder="1"/>
    <xf numFmtId="3" fontId="6" fillId="0" borderId="9" xfId="0" applyNumberFormat="1" applyFont="1" applyBorder="1" applyAlignment="1">
      <alignment horizontal="center"/>
    </xf>
    <xf numFmtId="37" fontId="11" fillId="0" borderId="8" xfId="0" applyNumberFormat="1" applyFont="1" applyBorder="1"/>
    <xf numFmtId="37" fontId="8" fillId="0" borderId="11" xfId="0" applyNumberFormat="1" applyFont="1" applyBorder="1" applyAlignment="1">
      <alignment horizontal="center"/>
    </xf>
    <xf numFmtId="37" fontId="13" fillId="0" borderId="11" xfId="0" applyNumberFormat="1" applyFont="1" applyBorder="1" applyAlignment="1">
      <alignment horizontal="center"/>
    </xf>
    <xf numFmtId="37" fontId="8" fillId="0" borderId="12" xfId="0" applyNumberFormat="1" applyFont="1" applyBorder="1" applyAlignment="1">
      <alignment horizontal="center"/>
    </xf>
    <xf numFmtId="37" fontId="0" fillId="0" borderId="0" xfId="0" applyNumberFormat="1"/>
    <xf numFmtId="3" fontId="0" fillId="0" borderId="11" xfId="0" applyNumberFormat="1" applyBorder="1"/>
    <xf numFmtId="3" fontId="0" fillId="0" borderId="11" xfId="0" applyNumberFormat="1" applyFill="1" applyBorder="1" applyAlignment="1">
      <alignment horizontal="center"/>
    </xf>
    <xf numFmtId="3" fontId="7" fillId="0" borderId="11" xfId="0" applyNumberFormat="1" applyFont="1" applyBorder="1"/>
    <xf numFmtId="3" fontId="14" fillId="0" borderId="11" xfId="0" applyNumberFormat="1" applyFont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3" fontId="11" fillId="0" borderId="13" xfId="0" applyNumberFormat="1" applyFont="1" applyBorder="1"/>
    <xf numFmtId="3" fontId="0" fillId="0" borderId="14" xfId="0" applyNumberForma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/>
    <xf numFmtId="3" fontId="11" fillId="1" borderId="16" xfId="0" applyNumberFormat="1" applyFont="1" applyFill="1" applyBorder="1"/>
    <xf numFmtId="0" fontId="8" fillId="0" borderId="17" xfId="0" applyFont="1" applyBorder="1" applyAlignment="1">
      <alignment horizontal="right"/>
    </xf>
    <xf numFmtId="3" fontId="11" fillId="0" borderId="18" xfId="0" applyNumberFormat="1" applyFont="1" applyBorder="1"/>
    <xf numFmtId="3" fontId="0" fillId="0" borderId="19" xfId="0" applyNumberForma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0" fillId="0" borderId="11" xfId="0" applyBorder="1"/>
    <xf numFmtId="3" fontId="18" fillId="0" borderId="11" xfId="0" applyNumberFormat="1" applyFont="1" applyBorder="1" applyAlignment="1">
      <alignment horizontal="center"/>
    </xf>
    <xf numFmtId="3" fontId="11" fillId="1" borderId="18" xfId="0" applyNumberFormat="1" applyFont="1" applyFill="1" applyBorder="1"/>
    <xf numFmtId="3" fontId="0" fillId="0" borderId="21" xfId="0" applyNumberForma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11" fillId="0" borderId="23" xfId="0" applyNumberFormat="1" applyFont="1" applyBorder="1"/>
    <xf numFmtId="3" fontId="0" fillId="0" borderId="14" xfId="0" applyNumberFormat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0" fontId="0" fillId="0" borderId="0" xfId="0" applyFill="1" applyBorder="1"/>
    <xf numFmtId="3" fontId="3" fillId="1" borderId="8" xfId="0" applyNumberFormat="1" applyFont="1" applyFill="1" applyBorder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3" fontId="8" fillId="0" borderId="8" xfId="0" applyNumberFormat="1" applyFont="1" applyBorder="1"/>
    <xf numFmtId="3" fontId="20" fillId="0" borderId="9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center"/>
    </xf>
    <xf numFmtId="3" fontId="8" fillId="0" borderId="13" xfId="0" applyNumberFormat="1" applyFont="1" applyBorder="1"/>
    <xf numFmtId="3" fontId="6" fillId="0" borderId="14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3" fontId="21" fillId="0" borderId="0" xfId="0" applyNumberFormat="1" applyFont="1"/>
    <xf numFmtId="3" fontId="22" fillId="0" borderId="0" xfId="0" applyNumberFormat="1" applyFont="1"/>
    <xf numFmtId="3" fontId="21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26" fillId="0" borderId="2" xfId="0" applyFont="1" applyBorder="1" applyAlignment="1">
      <alignment horizontal="right"/>
    </xf>
    <xf numFmtId="3" fontId="21" fillId="0" borderId="9" xfId="0" applyNumberFormat="1" applyFont="1" applyBorder="1" applyAlignment="1">
      <alignment horizontal="center"/>
    </xf>
    <xf numFmtId="3" fontId="21" fillId="0" borderId="11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0" fontId="21" fillId="0" borderId="0" xfId="0" applyFont="1"/>
    <xf numFmtId="3" fontId="28" fillId="0" borderId="0" xfId="0" applyNumberFormat="1" applyFont="1" applyFill="1" applyAlignment="1">
      <alignment horizontal="center"/>
    </xf>
    <xf numFmtId="0" fontId="29" fillId="0" borderId="2" xfId="0" applyFont="1" applyBorder="1" applyAlignment="1">
      <alignment horizontal="right"/>
    </xf>
    <xf numFmtId="0" fontId="26" fillId="0" borderId="2" xfId="0" applyFont="1" applyFill="1" applyBorder="1" applyAlignment="1">
      <alignment horizontal="right"/>
    </xf>
    <xf numFmtId="3" fontId="21" fillId="0" borderId="9" xfId="0" applyNumberFormat="1" applyFont="1" applyFill="1" applyBorder="1" applyAlignment="1">
      <alignment horizontal="center"/>
    </xf>
    <xf numFmtId="3" fontId="26" fillId="0" borderId="11" xfId="0" applyNumberFormat="1" applyFont="1" applyFill="1" applyBorder="1" applyAlignment="1">
      <alignment horizontal="center"/>
    </xf>
    <xf numFmtId="3" fontId="30" fillId="0" borderId="11" xfId="0" applyNumberFormat="1" applyFont="1" applyFill="1" applyBorder="1" applyAlignment="1">
      <alignment horizontal="center"/>
    </xf>
    <xf numFmtId="3" fontId="30" fillId="0" borderId="14" xfId="0" applyNumberFormat="1" applyFont="1" applyFill="1" applyBorder="1" applyAlignment="1">
      <alignment horizontal="center"/>
    </xf>
    <xf numFmtId="0" fontId="27" fillId="0" borderId="0" xfId="0" applyFont="1" applyFill="1"/>
    <xf numFmtId="0" fontId="21" fillId="0" borderId="0" xfId="0" applyFont="1" applyAlignment="1">
      <alignment horizontal="center"/>
    </xf>
    <xf numFmtId="164" fontId="0" fillId="0" borderId="0" xfId="0" applyNumberFormat="1"/>
    <xf numFmtId="3" fontId="32" fillId="0" borderId="0" xfId="0" applyNumberFormat="1" applyFont="1" applyBorder="1"/>
    <xf numFmtId="3" fontId="21" fillId="0" borderId="0" xfId="0" applyNumberFormat="1" applyFont="1" applyBorder="1"/>
    <xf numFmtId="3" fontId="0" fillId="0" borderId="0" xfId="0" applyNumberFormat="1" applyBorder="1"/>
    <xf numFmtId="0" fontId="33" fillId="0" borderId="16" xfId="0" applyFont="1" applyBorder="1"/>
    <xf numFmtId="3" fontId="32" fillId="0" borderId="26" xfId="0" applyNumberFormat="1" applyFont="1" applyBorder="1"/>
    <xf numFmtId="38" fontId="21" fillId="0" borderId="11" xfId="0" applyNumberFormat="1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24" fillId="0" borderId="0" xfId="0" applyNumberFormat="1" applyFont="1" applyBorder="1"/>
    <xf numFmtId="0" fontId="33" fillId="0" borderId="18" xfId="0" applyFont="1" applyBorder="1"/>
    <xf numFmtId="3" fontId="34" fillId="0" borderId="12" xfId="0" applyNumberFormat="1" applyFont="1" applyBorder="1"/>
    <xf numFmtId="3" fontId="32" fillId="0" borderId="12" xfId="0" applyNumberFormat="1" applyFont="1" applyBorder="1"/>
    <xf numFmtId="0" fontId="1" fillId="0" borderId="0" xfId="0" applyFont="1" applyAlignment="1"/>
    <xf numFmtId="0" fontId="14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6" fillId="0" borderId="0" xfId="0" applyNumberFormat="1" applyFont="1" applyFill="1" applyBorder="1" applyAlignment="1">
      <alignment horizontal="center"/>
    </xf>
    <xf numFmtId="0" fontId="37" fillId="0" borderId="0" xfId="0" applyFont="1"/>
    <xf numFmtId="0" fontId="1" fillId="0" borderId="0" xfId="0" applyFont="1"/>
    <xf numFmtId="38" fontId="21" fillId="0" borderId="9" xfId="0" applyNumberFormat="1" applyFont="1" applyBorder="1" applyAlignment="1">
      <alignment horizontal="center"/>
    </xf>
    <xf numFmtId="38" fontId="21" fillId="0" borderId="9" xfId="0" applyNumberFormat="1" applyFont="1" applyFill="1" applyBorder="1" applyAlignment="1">
      <alignment horizontal="center"/>
    </xf>
    <xf numFmtId="38" fontId="8" fillId="0" borderId="10" xfId="0" applyNumberFormat="1" applyFont="1" applyBorder="1" applyAlignment="1">
      <alignment horizontal="center"/>
    </xf>
    <xf numFmtId="38" fontId="21" fillId="0" borderId="11" xfId="0" applyNumberFormat="1" applyFont="1" applyFill="1" applyBorder="1" applyAlignment="1">
      <alignment horizontal="center"/>
    </xf>
    <xf numFmtId="38" fontId="8" fillId="0" borderId="12" xfId="0" applyNumberFormat="1" applyFont="1" applyBorder="1" applyAlignment="1">
      <alignment horizontal="center"/>
    </xf>
    <xf numFmtId="38" fontId="26" fillId="0" borderId="11" xfId="0" applyNumberFormat="1" applyFont="1" applyBorder="1" applyAlignment="1">
      <alignment horizontal="center"/>
    </xf>
    <xf numFmtId="38" fontId="26" fillId="0" borderId="11" xfId="0" applyNumberFormat="1" applyFont="1" applyFill="1" applyBorder="1" applyAlignment="1">
      <alignment horizontal="center"/>
    </xf>
    <xf numFmtId="38" fontId="22" fillId="0" borderId="9" xfId="0" applyNumberFormat="1" applyFont="1" applyBorder="1" applyAlignment="1">
      <alignment horizontal="center"/>
    </xf>
    <xf numFmtId="38" fontId="27" fillId="0" borderId="9" xfId="0" applyNumberFormat="1" applyFont="1" applyBorder="1" applyAlignment="1">
      <alignment horizontal="center"/>
    </xf>
    <xf numFmtId="38" fontId="1" fillId="0" borderId="11" xfId="0" applyNumberFormat="1" applyFont="1" applyBorder="1" applyAlignment="1">
      <alignment horizontal="center"/>
    </xf>
    <xf numFmtId="38" fontId="22" fillId="0" borderId="11" xfId="0" applyNumberFormat="1" applyFont="1" applyFill="1" applyBorder="1" applyAlignment="1">
      <alignment horizontal="center"/>
    </xf>
    <xf numFmtId="38" fontId="30" fillId="0" borderId="11" xfId="0" applyNumberFormat="1" applyFont="1" applyFill="1" applyBorder="1" applyAlignment="1">
      <alignment horizontal="center"/>
    </xf>
    <xf numFmtId="38" fontId="21" fillId="0" borderId="14" xfId="0" applyNumberFormat="1" applyFont="1" applyFill="1" applyBorder="1" applyAlignment="1">
      <alignment horizontal="center"/>
    </xf>
    <xf numFmtId="38" fontId="30" fillId="0" borderId="14" xfId="0" applyNumberFormat="1" applyFont="1" applyFill="1" applyBorder="1" applyAlignment="1">
      <alignment horizontal="center"/>
    </xf>
    <xf numFmtId="38" fontId="8" fillId="0" borderId="15" xfId="0" applyNumberFormat="1" applyFont="1" applyBorder="1" applyAlignment="1">
      <alignment horizontal="center"/>
    </xf>
    <xf numFmtId="38" fontId="21" fillId="0" borderId="0" xfId="0" applyNumberFormat="1" applyFont="1"/>
    <xf numFmtId="38" fontId="27" fillId="0" borderId="0" xfId="0" applyNumberFormat="1" applyFont="1" applyFill="1"/>
    <xf numFmtId="38" fontId="21" fillId="0" borderId="0" xfId="0" applyNumberFormat="1" applyFont="1" applyAlignment="1">
      <alignment horizontal="center"/>
    </xf>
    <xf numFmtId="38" fontId="0" fillId="0" borderId="0" xfId="0" applyNumberFormat="1"/>
    <xf numFmtId="38" fontId="21" fillId="0" borderId="27" xfId="0" applyNumberFormat="1" applyFont="1" applyBorder="1" applyAlignment="1">
      <alignment horizontal="center"/>
    </xf>
    <xf numFmtId="38" fontId="21" fillId="0" borderId="26" xfId="0" applyNumberFormat="1" applyFont="1" applyBorder="1" applyAlignment="1">
      <alignment horizontal="center"/>
    </xf>
    <xf numFmtId="38" fontId="21" fillId="0" borderId="12" xfId="0" applyNumberFormat="1" applyFont="1" applyBorder="1" applyAlignment="1">
      <alignment horizontal="center"/>
    </xf>
    <xf numFmtId="38" fontId="21" fillId="0" borderId="14" xfId="0" applyNumberFormat="1" applyFont="1" applyBorder="1" applyAlignment="1">
      <alignment horizontal="center"/>
    </xf>
    <xf numFmtId="38" fontId="21" fillId="0" borderId="15" xfId="0" applyNumberFormat="1" applyFont="1" applyBorder="1" applyAlignment="1">
      <alignment horizontal="center"/>
    </xf>
    <xf numFmtId="38" fontId="26" fillId="0" borderId="2" xfId="0" applyNumberFormat="1" applyFont="1" applyBorder="1" applyAlignment="1">
      <alignment horizontal="right"/>
    </xf>
    <xf numFmtId="38" fontId="26" fillId="0" borderId="2" xfId="0" applyNumberFormat="1" applyFont="1" applyFill="1" applyBorder="1" applyAlignment="1">
      <alignment horizontal="right"/>
    </xf>
    <xf numFmtId="38" fontId="26" fillId="0" borderId="3" xfId="0" applyNumberFormat="1" applyFont="1" applyBorder="1" applyAlignment="1">
      <alignment horizontal="right"/>
    </xf>
    <xf numFmtId="38" fontId="26" fillId="0" borderId="10" xfId="0" applyNumberFormat="1" applyFont="1" applyBorder="1" applyAlignment="1">
      <alignment horizontal="center"/>
    </xf>
    <xf numFmtId="38" fontId="26" fillId="0" borderId="12" xfId="0" applyNumberFormat="1" applyFont="1" applyBorder="1" applyAlignment="1">
      <alignment horizontal="center"/>
    </xf>
    <xf numFmtId="38" fontId="26" fillId="0" borderId="15" xfId="0" applyNumberFormat="1" applyFont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center"/>
    </xf>
    <xf numFmtId="3" fontId="31" fillId="2" borderId="2" xfId="0" applyNumberFormat="1" applyFont="1" applyFill="1" applyBorder="1" applyAlignment="1">
      <alignment horizontal="center"/>
    </xf>
    <xf numFmtId="3" fontId="11" fillId="2" borderId="4" xfId="0" applyNumberFormat="1" applyFont="1" applyFill="1" applyBorder="1" applyAlignment="1">
      <alignment horizontal="center"/>
    </xf>
    <xf numFmtId="3" fontId="25" fillId="2" borderId="5" xfId="0" applyNumberFormat="1" applyFont="1" applyFill="1" applyBorder="1" applyAlignment="1">
      <alignment horizontal="center"/>
    </xf>
    <xf numFmtId="1" fontId="31" fillId="2" borderId="5" xfId="0" applyNumberFormat="1" applyFont="1" applyFill="1" applyBorder="1" applyAlignment="1">
      <alignment horizontal="center"/>
    </xf>
    <xf numFmtId="3" fontId="11" fillId="3" borderId="7" xfId="0" applyNumberFormat="1" applyFont="1" applyFill="1" applyBorder="1"/>
    <xf numFmtId="3" fontId="11" fillId="2" borderId="8" xfId="0" applyNumberFormat="1" applyFont="1" applyFill="1" applyBorder="1"/>
    <xf numFmtId="3" fontId="11" fillId="3" borderId="8" xfId="0" applyNumberFormat="1" applyFont="1" applyFill="1" applyBorder="1"/>
    <xf numFmtId="3" fontId="11" fillId="2" borderId="13" xfId="0" applyNumberFormat="1" applyFont="1" applyFill="1" applyBorder="1"/>
    <xf numFmtId="3" fontId="11" fillId="0" borderId="8" xfId="0" applyNumberFormat="1" applyFont="1" applyFill="1" applyBorder="1"/>
    <xf numFmtId="0" fontId="2" fillId="2" borderId="0" xfId="0" applyFont="1" applyFill="1"/>
    <xf numFmtId="3" fontId="11" fillId="4" borderId="6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3" fontId="11" fillId="4" borderId="3" xfId="0" applyNumberFormat="1" applyFont="1" applyFill="1" applyBorder="1" applyAlignment="1">
      <alignment horizontal="center"/>
    </xf>
    <xf numFmtId="0" fontId="2" fillId="5" borderId="0" xfId="0" applyFont="1" applyFill="1" applyBorder="1"/>
    <xf numFmtId="3" fontId="3" fillId="5" borderId="0" xfId="0" applyNumberFormat="1" applyFont="1" applyFill="1" applyBorder="1"/>
    <xf numFmtId="3" fontId="12" fillId="2" borderId="2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3" fontId="38" fillId="5" borderId="0" xfId="0" applyNumberFormat="1" applyFont="1" applyFill="1" applyBorder="1" applyAlignment="1">
      <alignment horizontal="center"/>
    </xf>
    <xf numFmtId="3" fontId="40" fillId="5" borderId="0" xfId="0" applyNumberFormat="1" applyFont="1" applyFill="1" applyBorder="1"/>
    <xf numFmtId="3" fontId="38" fillId="5" borderId="0" xfId="0" applyNumberFormat="1" applyFont="1" applyFill="1" applyBorder="1" applyAlignment="1">
      <alignment horizontal="center"/>
    </xf>
    <xf numFmtId="0" fontId="39" fillId="5" borderId="0" xfId="0" applyFont="1" applyFill="1" applyAlignment="1"/>
    <xf numFmtId="3" fontId="8" fillId="5" borderId="0" xfId="0" applyNumberFormat="1" applyFont="1" applyFill="1" applyAlignment="1">
      <alignment horizontal="right"/>
    </xf>
    <xf numFmtId="0" fontId="1" fillId="5" borderId="0" xfId="0" applyFont="1" applyFill="1" applyAlignment="1"/>
    <xf numFmtId="3" fontId="8" fillId="0" borderId="0" xfId="0" applyNumberFormat="1" applyFont="1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ov.mu/portal/sites/ncb/fsc/download/New%20Folder/Distribution%20of%20Liabilities%20of%20Individual%20Insurance%20Compani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BEEFEYA\Local%20Settings\Temporary%20Internet%20Files\OLK84\assets%20life%20gen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c\office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dc01\users%20data$\mbeefeya\old%20data\2004\misc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dc01\users%20data$\mbeefeya\misc\Euro%20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2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urers @ 18.10.2003"/>
      <sheetName val="Insurers @ 30.06.2005"/>
      <sheetName val="Assets"/>
      <sheetName val="Tab20"/>
      <sheetName val="Tab21 "/>
      <sheetName val="Tab22"/>
      <sheetName val="T 35"/>
      <sheetName val="T 36"/>
      <sheetName val="T 46"/>
      <sheetName val="T 44"/>
      <sheetName val="T 45"/>
      <sheetName val="s.returns dec 2003"/>
      <sheetName val="summ new bus life  2002"/>
      <sheetName val="profit &amp; surplus 99 -02"/>
      <sheetName val="equity"/>
      <sheetName val="BAI"/>
      <sheetName val="Sheet1"/>
      <sheetName val="MUA"/>
      <sheetName val="la pruden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ct"/>
      <sheetName val="pers"/>
      <sheetName val="off"/>
      <sheetName val="cso"/>
      <sheetName val="reins notes"/>
      <sheetName val="RET DC 04"/>
      <sheetName val="returns 2004"/>
      <sheetName val="CISNA "/>
      <sheetName val="Inc Tax 05 06"/>
      <sheetName val="Ratio"/>
      <sheetName val="fig 2005"/>
      <sheetName val="Returns DC 2005"/>
      <sheetName val="Reins 2006"/>
      <sheetName val="File Alloc"/>
      <sheetName val="equity"/>
      <sheetName val="Re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licies in force gen"/>
      <sheetName val="cisna data 2003"/>
      <sheetName val="s.returns dec 2003"/>
      <sheetName val="lamco LT rev acs"/>
      <sheetName val="Lamco Gen rev acs"/>
      <sheetName val="Africa Re"/>
      <sheetName val="ce ins data"/>
      <sheetName val="Rainbow InspectorsComment sheet"/>
      <sheetName val="rainbow court cases 2004"/>
      <sheetName val="munich re"/>
      <sheetName val="key perf ind"/>
      <sheetName val="credit facility analysis"/>
      <sheetName val="ceylinc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uro 2000"/>
      <sheetName val="Group Points"/>
    </sheetNames>
    <sheetDataSet>
      <sheetData sheetId="0" refreshError="1"/>
      <sheetData sheetId="1">
        <row r="4">
          <cell r="B4">
            <v>3</v>
          </cell>
        </row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workbookViewId="0">
      <pane xSplit="1" ySplit="7" topLeftCell="B8" activePane="bottomRight" state="frozenSplit"/>
      <selection pane="topRight" activeCell="B1" sqref="B1"/>
      <selection pane="bottomLeft" activeCell="A8" sqref="A8"/>
      <selection pane="bottomRight" activeCell="R3" sqref="R3"/>
    </sheetView>
  </sheetViews>
  <sheetFormatPr defaultColWidth="9" defaultRowHeight="12.75"/>
  <cols>
    <col min="1" max="1" width="24.28515625" style="56" customWidth="1"/>
    <col min="2" max="2" width="9.42578125" style="131" customWidth="1"/>
    <col min="3" max="4" width="11.140625" style="132" bestFit="1" customWidth="1"/>
    <col min="5" max="5" width="10.5703125" style="132" customWidth="1"/>
    <col min="6" max="6" width="8.140625" style="131" customWidth="1"/>
    <col min="7" max="7" width="8.5703125" style="132" customWidth="1"/>
    <col min="8" max="8" width="8.140625" style="131" customWidth="1"/>
    <col min="9" max="9" width="9.42578125" style="132" customWidth="1"/>
    <col min="10" max="10" width="8.7109375" style="132" customWidth="1"/>
    <col min="11" max="11" width="9.7109375" style="132" bestFit="1" customWidth="1"/>
    <col min="12" max="12" width="8.42578125" style="132" customWidth="1"/>
    <col min="13" max="13" width="11.140625" style="131" customWidth="1"/>
    <col min="14" max="14" width="9.42578125" style="131" customWidth="1"/>
    <col min="15" max="15" width="9.85546875" style="131" customWidth="1"/>
    <col min="16" max="16" width="14.5703125" customWidth="1"/>
  </cols>
  <sheetData>
    <row r="1" spans="1:16" ht="16.5" customHeight="1">
      <c r="A1" s="9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 t="s">
        <v>56</v>
      </c>
    </row>
    <row r="2" spans="1:16" ht="39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22.5" customHeight="1">
      <c r="A3" s="187" t="s">
        <v>62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6" ht="17.25" customHeight="1">
      <c r="A4" s="189" t="s">
        <v>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s="10" customFormat="1" ht="13.5" customHeight="1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30"/>
      <c r="L5" s="129"/>
      <c r="M5" s="129"/>
      <c r="N5" s="128"/>
      <c r="O5" s="128"/>
      <c r="P5" s="17"/>
    </row>
    <row r="6" spans="1:16">
      <c r="A6" s="164"/>
      <c r="B6" s="177" t="s">
        <v>3</v>
      </c>
      <c r="C6" s="177" t="s">
        <v>4</v>
      </c>
      <c r="D6" s="177"/>
      <c r="E6" s="177" t="s">
        <v>54</v>
      </c>
      <c r="F6" s="177"/>
      <c r="G6" s="177" t="s">
        <v>5</v>
      </c>
      <c r="H6" s="177"/>
      <c r="I6" s="177" t="s">
        <v>6</v>
      </c>
      <c r="J6" s="177" t="s">
        <v>7</v>
      </c>
      <c r="K6" s="177" t="s">
        <v>8</v>
      </c>
      <c r="L6" s="177" t="s">
        <v>9</v>
      </c>
      <c r="M6" s="177"/>
      <c r="N6" s="177"/>
      <c r="O6" s="177"/>
      <c r="P6" s="180"/>
    </row>
    <row r="7" spans="1:16">
      <c r="A7" s="167"/>
      <c r="B7" s="178" t="s">
        <v>10</v>
      </c>
      <c r="C7" s="178" t="s">
        <v>8</v>
      </c>
      <c r="D7" s="178" t="s">
        <v>11</v>
      </c>
      <c r="E7" s="178" t="s">
        <v>20</v>
      </c>
      <c r="F7" s="178" t="s">
        <v>12</v>
      </c>
      <c r="G7" s="178" t="s">
        <v>13</v>
      </c>
      <c r="H7" s="178" t="s">
        <v>14</v>
      </c>
      <c r="I7" s="178" t="s">
        <v>15</v>
      </c>
      <c r="J7" s="178" t="s">
        <v>16</v>
      </c>
      <c r="K7" s="178" t="s">
        <v>17</v>
      </c>
      <c r="L7" s="178" t="s">
        <v>18</v>
      </c>
      <c r="M7" s="178" t="s">
        <v>19</v>
      </c>
      <c r="N7" s="179" t="s">
        <v>21</v>
      </c>
      <c r="O7" s="179" t="s">
        <v>45</v>
      </c>
      <c r="P7" s="176" t="s">
        <v>23</v>
      </c>
    </row>
    <row r="8" spans="1:16" ht="30" customHeight="1">
      <c r="A8" s="170" t="s">
        <v>24</v>
      </c>
      <c r="B8" s="157"/>
      <c r="C8" s="157"/>
      <c r="D8" s="157"/>
      <c r="E8" s="157"/>
      <c r="F8" s="157"/>
      <c r="G8" s="157"/>
      <c r="H8" s="157"/>
      <c r="I8" s="158"/>
      <c r="J8" s="157"/>
      <c r="K8" s="157"/>
      <c r="L8" s="157"/>
      <c r="M8" s="157"/>
      <c r="N8" s="157"/>
      <c r="O8" s="157"/>
      <c r="P8" s="159"/>
    </row>
    <row r="9" spans="1:16" ht="17.25" customHeight="1">
      <c r="A9" s="171" t="s">
        <v>25</v>
      </c>
      <c r="B9" s="133">
        <v>203708</v>
      </c>
      <c r="C9" s="133">
        <v>1531506</v>
      </c>
      <c r="D9" s="133">
        <v>1944325</v>
      </c>
      <c r="E9" s="133">
        <v>16292</v>
      </c>
      <c r="F9" s="133">
        <v>8880</v>
      </c>
      <c r="G9" s="133">
        <v>61022</v>
      </c>
      <c r="H9" s="133">
        <v>8347</v>
      </c>
      <c r="I9" s="134">
        <v>190464</v>
      </c>
      <c r="J9" s="133">
        <v>103860</v>
      </c>
      <c r="K9" s="133">
        <v>287668</v>
      </c>
      <c r="L9" s="133">
        <v>20341</v>
      </c>
      <c r="M9" s="133">
        <v>2138096</v>
      </c>
      <c r="N9" s="133">
        <v>42517</v>
      </c>
      <c r="O9" s="133">
        <v>303483</v>
      </c>
      <c r="P9" s="160">
        <f>SUM(B9:O9)</f>
        <v>6860509</v>
      </c>
    </row>
    <row r="10" spans="1:16" ht="17.25" customHeight="1">
      <c r="A10" s="171" t="s">
        <v>26</v>
      </c>
      <c r="B10" s="120">
        <v>30223</v>
      </c>
      <c r="C10" s="120">
        <v>51147</v>
      </c>
      <c r="D10" s="120">
        <v>14071</v>
      </c>
      <c r="E10" s="120">
        <v>1092</v>
      </c>
      <c r="F10" s="120">
        <v>448</v>
      </c>
      <c r="G10" s="120">
        <v>3024</v>
      </c>
      <c r="H10" s="120">
        <v>1201</v>
      </c>
      <c r="I10" s="136">
        <v>10580</v>
      </c>
      <c r="J10" s="120">
        <v>10899</v>
      </c>
      <c r="K10" s="120">
        <v>20054</v>
      </c>
      <c r="L10" s="120">
        <v>2238</v>
      </c>
      <c r="M10" s="120">
        <v>70350</v>
      </c>
      <c r="N10" s="120">
        <v>2568</v>
      </c>
      <c r="O10" s="120">
        <v>0</v>
      </c>
      <c r="P10" s="161">
        <f>SUM(B10:O10)</f>
        <v>217895</v>
      </c>
    </row>
    <row r="11" spans="1:16" ht="17.25" customHeight="1">
      <c r="A11" s="174" t="s">
        <v>27</v>
      </c>
      <c r="B11" s="138">
        <f t="shared" ref="B11:L11" si="0">(B9-B10)</f>
        <v>173485</v>
      </c>
      <c r="C11" s="138">
        <f t="shared" si="0"/>
        <v>1480359</v>
      </c>
      <c r="D11" s="138">
        <f t="shared" si="0"/>
        <v>1930254</v>
      </c>
      <c r="E11" s="138">
        <f t="shared" si="0"/>
        <v>15200</v>
      </c>
      <c r="F11" s="138">
        <f t="shared" si="0"/>
        <v>8432</v>
      </c>
      <c r="G11" s="138">
        <f t="shared" si="0"/>
        <v>57998</v>
      </c>
      <c r="H11" s="138">
        <f t="shared" si="0"/>
        <v>7146</v>
      </c>
      <c r="I11" s="139">
        <f t="shared" si="0"/>
        <v>179884</v>
      </c>
      <c r="J11" s="138">
        <f t="shared" si="0"/>
        <v>92961</v>
      </c>
      <c r="K11" s="138">
        <f t="shared" si="0"/>
        <v>267614</v>
      </c>
      <c r="L11" s="138">
        <f t="shared" si="0"/>
        <v>18103</v>
      </c>
      <c r="M11" s="138">
        <v>2067746</v>
      </c>
      <c r="N11" s="138">
        <f>(N9-N10)</f>
        <v>39949</v>
      </c>
      <c r="O11" s="138">
        <f>(O9-O10)</f>
        <v>303483</v>
      </c>
      <c r="P11" s="161">
        <f>SUM(B11:O11)</f>
        <v>6642614</v>
      </c>
    </row>
    <row r="12" spans="1:16" ht="29.25" customHeight="1">
      <c r="A12" s="171" t="s">
        <v>28</v>
      </c>
      <c r="B12" s="120">
        <v>29621</v>
      </c>
      <c r="C12" s="120">
        <v>738390</v>
      </c>
      <c r="D12" s="120">
        <v>896341</v>
      </c>
      <c r="E12" s="120">
        <v>3476</v>
      </c>
      <c r="F12" s="120">
        <v>6420</v>
      </c>
      <c r="G12" s="120">
        <v>40809</v>
      </c>
      <c r="H12" s="120">
        <v>35</v>
      </c>
      <c r="I12" s="136">
        <v>59212</v>
      </c>
      <c r="J12" s="120">
        <v>18035</v>
      </c>
      <c r="K12" s="120">
        <v>91011</v>
      </c>
      <c r="L12" s="120">
        <v>5950</v>
      </c>
      <c r="M12" s="120">
        <v>758590</v>
      </c>
      <c r="N12" s="120">
        <v>28103</v>
      </c>
      <c r="O12" s="120">
        <v>146872</v>
      </c>
      <c r="P12" s="161">
        <f>SUM(B12:O12)</f>
        <v>2822865</v>
      </c>
    </row>
    <row r="13" spans="1:16" ht="29.25" customHeight="1">
      <c r="A13" s="171" t="s">
        <v>29</v>
      </c>
      <c r="B13" s="120">
        <v>50858</v>
      </c>
      <c r="C13" s="120">
        <f>195127+222219+10662</f>
        <v>428008</v>
      </c>
      <c r="D13" s="120">
        <v>0</v>
      </c>
      <c r="E13" s="120">
        <v>129</v>
      </c>
      <c r="F13" s="120">
        <v>0</v>
      </c>
      <c r="G13" s="120">
        <f>58338+12000</f>
        <v>70338</v>
      </c>
      <c r="H13" s="120">
        <v>4569</v>
      </c>
      <c r="I13" s="136">
        <f>262364-130</f>
        <v>262234</v>
      </c>
      <c r="J13" s="120">
        <v>12331</v>
      </c>
      <c r="K13" s="120">
        <f>223+3120+6258+16981-9415</f>
        <v>17167</v>
      </c>
      <c r="L13" s="136">
        <f>-3350-83</f>
        <v>-3433</v>
      </c>
      <c r="M13" s="120">
        <v>837</v>
      </c>
      <c r="N13" s="120">
        <v>0</v>
      </c>
      <c r="O13" s="120">
        <v>854</v>
      </c>
      <c r="P13" s="161">
        <f>SUM(B13:O13)</f>
        <v>843892</v>
      </c>
    </row>
    <row r="14" spans="1:16" ht="29.25" customHeight="1">
      <c r="A14" s="172" t="s">
        <v>30</v>
      </c>
      <c r="B14" s="133"/>
      <c r="C14" s="133"/>
      <c r="D14" s="133"/>
      <c r="E14" s="133"/>
      <c r="F14" s="133"/>
      <c r="G14" s="140"/>
      <c r="H14" s="140"/>
      <c r="I14" s="134"/>
      <c r="J14" s="133"/>
      <c r="K14" s="133"/>
      <c r="L14" s="133"/>
      <c r="M14" s="140"/>
      <c r="N14" s="133"/>
      <c r="O14" s="133"/>
      <c r="P14" s="160"/>
    </row>
    <row r="15" spans="1:16" ht="17.25" customHeight="1">
      <c r="A15" s="171" t="s">
        <v>25</v>
      </c>
      <c r="B15" s="133">
        <v>102826</v>
      </c>
      <c r="C15" s="133">
        <v>990516</v>
      </c>
      <c r="D15" s="133">
        <v>1366051</v>
      </c>
      <c r="E15" s="133">
        <f>2984+341+1747</f>
        <v>5072</v>
      </c>
      <c r="F15" s="133">
        <v>7321</v>
      </c>
      <c r="G15" s="133">
        <f>47580+6208+3492</f>
        <v>57280</v>
      </c>
      <c r="H15" s="133">
        <v>4568</v>
      </c>
      <c r="I15" s="134">
        <v>106533</v>
      </c>
      <c r="J15" s="133">
        <v>38178</v>
      </c>
      <c r="K15" s="133">
        <v>183918</v>
      </c>
      <c r="L15" s="133">
        <v>15994</v>
      </c>
      <c r="M15" s="133">
        <v>975731</v>
      </c>
      <c r="N15" s="133">
        <v>31785</v>
      </c>
      <c r="O15" s="133">
        <v>182028</v>
      </c>
      <c r="P15" s="160">
        <f>SUM(B15:O15)</f>
        <v>4067801</v>
      </c>
    </row>
    <row r="16" spans="1:16" ht="17.25" customHeight="1">
      <c r="A16" s="171" t="s">
        <v>31</v>
      </c>
      <c r="B16" s="120">
        <v>3987</v>
      </c>
      <c r="C16" s="120">
        <v>28056</v>
      </c>
      <c r="D16" s="120">
        <v>7107</v>
      </c>
      <c r="E16" s="120">
        <v>0</v>
      </c>
      <c r="F16" s="120">
        <v>0</v>
      </c>
      <c r="G16" s="120">
        <v>6107</v>
      </c>
      <c r="H16" s="120">
        <v>0</v>
      </c>
      <c r="I16" s="136">
        <v>3317</v>
      </c>
      <c r="J16" s="120">
        <v>0</v>
      </c>
      <c r="K16" s="120">
        <v>6881</v>
      </c>
      <c r="L16" s="120">
        <v>211</v>
      </c>
      <c r="M16" s="120">
        <v>12489</v>
      </c>
      <c r="N16" s="120">
        <v>288</v>
      </c>
      <c r="O16" s="120">
        <v>0</v>
      </c>
      <c r="P16" s="161">
        <f>SUM(B16:O16)</f>
        <v>68443</v>
      </c>
    </row>
    <row r="17" spans="1:16" ht="17.25" customHeight="1">
      <c r="A17" s="174" t="s">
        <v>27</v>
      </c>
      <c r="B17" s="138">
        <f t="shared" ref="B17:O17" si="1">(B15-B16)</f>
        <v>98839</v>
      </c>
      <c r="C17" s="138">
        <f t="shared" si="1"/>
        <v>962460</v>
      </c>
      <c r="D17" s="138">
        <f t="shared" si="1"/>
        <v>1358944</v>
      </c>
      <c r="E17" s="138">
        <f t="shared" si="1"/>
        <v>5072</v>
      </c>
      <c r="F17" s="138">
        <f t="shared" si="1"/>
        <v>7321</v>
      </c>
      <c r="G17" s="138">
        <f t="shared" si="1"/>
        <v>51173</v>
      </c>
      <c r="H17" s="138">
        <f t="shared" si="1"/>
        <v>4568</v>
      </c>
      <c r="I17" s="139">
        <f t="shared" si="1"/>
        <v>103216</v>
      </c>
      <c r="J17" s="138">
        <f t="shared" si="1"/>
        <v>38178</v>
      </c>
      <c r="K17" s="138">
        <f t="shared" si="1"/>
        <v>177037</v>
      </c>
      <c r="L17" s="138">
        <f t="shared" si="1"/>
        <v>15783</v>
      </c>
      <c r="M17" s="138">
        <f t="shared" si="1"/>
        <v>963242</v>
      </c>
      <c r="N17" s="138">
        <f t="shared" si="1"/>
        <v>31497</v>
      </c>
      <c r="O17" s="138">
        <f t="shared" si="1"/>
        <v>182028</v>
      </c>
      <c r="P17" s="161">
        <f>SUM(B17:O17)</f>
        <v>3999358</v>
      </c>
    </row>
    <row r="18" spans="1:16" ht="30" customHeight="1">
      <c r="A18" s="172" t="s">
        <v>32</v>
      </c>
      <c r="B18" s="133"/>
      <c r="C18" s="133"/>
      <c r="D18" s="133"/>
      <c r="E18" s="133"/>
      <c r="F18" s="133"/>
      <c r="G18" s="140"/>
      <c r="H18" s="140"/>
      <c r="I18" s="134"/>
      <c r="J18" s="133"/>
      <c r="K18" s="133"/>
      <c r="L18" s="133"/>
      <c r="M18" s="140"/>
      <c r="N18" s="133"/>
      <c r="O18" s="133"/>
      <c r="P18" s="160"/>
    </row>
    <row r="19" spans="1:16" ht="17.25" customHeight="1">
      <c r="A19" s="171" t="s">
        <v>33</v>
      </c>
      <c r="B19" s="133">
        <v>11256</v>
      </c>
      <c r="C19" s="133">
        <v>9989</v>
      </c>
      <c r="D19" s="133">
        <v>0</v>
      </c>
      <c r="E19" s="133">
        <v>0</v>
      </c>
      <c r="F19" s="133">
        <v>43</v>
      </c>
      <c r="G19" s="133">
        <v>2739</v>
      </c>
      <c r="H19" s="133">
        <v>445</v>
      </c>
      <c r="I19" s="134">
        <v>3635</v>
      </c>
      <c r="J19" s="133">
        <v>0</v>
      </c>
      <c r="K19" s="133">
        <v>3498</v>
      </c>
      <c r="L19" s="133">
        <v>0</v>
      </c>
      <c r="M19" s="133">
        <v>10995</v>
      </c>
      <c r="N19" s="133">
        <v>651</v>
      </c>
      <c r="O19" s="133">
        <v>0</v>
      </c>
      <c r="P19" s="160">
        <f t="shared" ref="P19:P25" si="2">SUM(B19:O19)</f>
        <v>43251</v>
      </c>
    </row>
    <row r="20" spans="1:16" ht="17.25" customHeight="1">
      <c r="A20" s="171" t="s">
        <v>34</v>
      </c>
      <c r="B20" s="120">
        <v>7182</v>
      </c>
      <c r="C20" s="120">
        <v>50163</v>
      </c>
      <c r="D20" s="120">
        <v>60892</v>
      </c>
      <c r="E20" s="120">
        <v>2632</v>
      </c>
      <c r="F20" s="120">
        <v>411</v>
      </c>
      <c r="G20" s="120">
        <v>4768</v>
      </c>
      <c r="H20" s="120">
        <v>569</v>
      </c>
      <c r="I20" s="136">
        <v>8775</v>
      </c>
      <c r="J20" s="120">
        <v>7999</v>
      </c>
      <c r="K20" s="120">
        <v>20629</v>
      </c>
      <c r="L20" s="120">
        <v>1475</v>
      </c>
      <c r="M20" s="120">
        <v>44705</v>
      </c>
      <c r="N20" s="120">
        <v>3044</v>
      </c>
      <c r="O20" s="120">
        <v>31512</v>
      </c>
      <c r="P20" s="161">
        <f t="shared" si="2"/>
        <v>244756</v>
      </c>
    </row>
    <row r="21" spans="1:16" ht="17.25" customHeight="1">
      <c r="A21" s="174" t="s">
        <v>27</v>
      </c>
      <c r="B21" s="138">
        <f t="shared" ref="B21:O21" si="3">(B19-B20)</f>
        <v>4074</v>
      </c>
      <c r="C21" s="138">
        <f t="shared" si="3"/>
        <v>-40174</v>
      </c>
      <c r="D21" s="138">
        <f t="shared" si="3"/>
        <v>-60892</v>
      </c>
      <c r="E21" s="138">
        <f t="shared" si="3"/>
        <v>-2632</v>
      </c>
      <c r="F21" s="138">
        <f t="shared" si="3"/>
        <v>-368</v>
      </c>
      <c r="G21" s="138">
        <f t="shared" si="3"/>
        <v>-2029</v>
      </c>
      <c r="H21" s="138">
        <f t="shared" si="3"/>
        <v>-124</v>
      </c>
      <c r="I21" s="139">
        <f t="shared" si="3"/>
        <v>-5140</v>
      </c>
      <c r="J21" s="138">
        <f t="shared" si="3"/>
        <v>-7999</v>
      </c>
      <c r="K21" s="138">
        <f t="shared" si="3"/>
        <v>-17131</v>
      </c>
      <c r="L21" s="138">
        <f t="shared" si="3"/>
        <v>-1475</v>
      </c>
      <c r="M21" s="138">
        <f t="shared" si="3"/>
        <v>-33710</v>
      </c>
      <c r="N21" s="138">
        <f t="shared" si="3"/>
        <v>-2393</v>
      </c>
      <c r="O21" s="138">
        <f t="shared" si="3"/>
        <v>-31512</v>
      </c>
      <c r="P21" s="161">
        <f t="shared" si="2"/>
        <v>-201505</v>
      </c>
    </row>
    <row r="22" spans="1:16" ht="30" customHeight="1">
      <c r="A22" s="171" t="s">
        <v>35</v>
      </c>
      <c r="B22" s="120">
        <v>40879</v>
      </c>
      <c r="C22" s="120">
        <v>150646</v>
      </c>
      <c r="D22" s="120">
        <v>244073</v>
      </c>
      <c r="E22" s="120">
        <v>7566</v>
      </c>
      <c r="F22" s="120">
        <v>2472</v>
      </c>
      <c r="G22" s="120">
        <v>21904</v>
      </c>
      <c r="H22" s="120">
        <v>1965</v>
      </c>
      <c r="I22" s="136">
        <v>31727</v>
      </c>
      <c r="J22" s="120">
        <v>14568</v>
      </c>
      <c r="K22" s="120">
        <v>58523</v>
      </c>
      <c r="L22" s="120">
        <v>12735</v>
      </c>
      <c r="M22" s="120">
        <v>147196</v>
      </c>
      <c r="N22" s="120">
        <v>12221</v>
      </c>
      <c r="O22" s="120">
        <f>21835+3000</f>
        <v>24835</v>
      </c>
      <c r="P22" s="161">
        <f t="shared" si="2"/>
        <v>771310</v>
      </c>
    </row>
    <row r="23" spans="1:16" ht="30" customHeight="1">
      <c r="A23" s="171" t="s">
        <v>37</v>
      </c>
      <c r="B23" s="120">
        <v>0</v>
      </c>
      <c r="C23" s="120">
        <v>17294</v>
      </c>
      <c r="D23" s="120">
        <v>13471</v>
      </c>
      <c r="E23" s="120">
        <v>0</v>
      </c>
      <c r="F23" s="120">
        <v>866</v>
      </c>
      <c r="G23" s="120">
        <v>270</v>
      </c>
      <c r="H23" s="120">
        <v>0</v>
      </c>
      <c r="I23" s="136">
        <v>0</v>
      </c>
      <c r="J23" s="120">
        <v>0</v>
      </c>
      <c r="K23" s="120">
        <v>0</v>
      </c>
      <c r="L23" s="120">
        <v>0</v>
      </c>
      <c r="M23" s="120">
        <v>3348</v>
      </c>
      <c r="N23" s="120">
        <v>0</v>
      </c>
      <c r="O23" s="120">
        <v>20073</v>
      </c>
      <c r="P23" s="161">
        <f t="shared" si="2"/>
        <v>55322</v>
      </c>
    </row>
    <row r="24" spans="1:16" ht="30" customHeight="1">
      <c r="A24" s="171" t="s">
        <v>40</v>
      </c>
      <c r="B24" s="136">
        <v>889400</v>
      </c>
      <c r="C24" s="120">
        <v>11464825</v>
      </c>
      <c r="D24" s="136">
        <v>3689431</v>
      </c>
      <c r="E24" s="136">
        <v>52655</v>
      </c>
      <c r="F24" s="136">
        <v>62659</v>
      </c>
      <c r="G24" s="143">
        <v>583606</v>
      </c>
      <c r="H24" s="136">
        <v>45763</v>
      </c>
      <c r="I24" s="136">
        <v>870702</v>
      </c>
      <c r="J24" s="136">
        <v>179802</v>
      </c>
      <c r="K24" s="136">
        <v>1628412</v>
      </c>
      <c r="L24" s="136">
        <v>98848</v>
      </c>
      <c r="M24" s="143">
        <v>12469101</v>
      </c>
      <c r="N24" s="120">
        <v>265282</v>
      </c>
      <c r="O24" s="136">
        <v>1500793</v>
      </c>
      <c r="P24" s="161">
        <f t="shared" si="2"/>
        <v>33801279</v>
      </c>
    </row>
    <row r="25" spans="1:16" ht="30" customHeight="1">
      <c r="A25" s="173" t="s">
        <v>41</v>
      </c>
      <c r="B25" s="145">
        <v>1050586</v>
      </c>
      <c r="C25" s="145">
        <v>14376113</v>
      </c>
      <c r="D25" s="145">
        <v>4542228</v>
      </c>
      <c r="E25" s="145">
        <v>61097</v>
      </c>
      <c r="F25" s="145">
        <v>66484</v>
      </c>
      <c r="G25" s="145">
        <v>692870</v>
      </c>
      <c r="H25" s="145">
        <v>50857</v>
      </c>
      <c r="I25" s="145">
        <v>1212230</v>
      </c>
      <c r="J25" s="145">
        <v>241383</v>
      </c>
      <c r="K25" s="145">
        <v>2287685</v>
      </c>
      <c r="L25" s="145">
        <v>89475</v>
      </c>
      <c r="M25" s="145">
        <v>14608080</v>
      </c>
      <c r="N25" s="145">
        <v>284724</v>
      </c>
      <c r="O25" s="145">
        <v>1685042</v>
      </c>
      <c r="P25" s="162">
        <f t="shared" si="2"/>
        <v>41248854</v>
      </c>
    </row>
  </sheetData>
  <mergeCells count="3">
    <mergeCell ref="A2:P2"/>
    <mergeCell ref="A3:P3"/>
    <mergeCell ref="A4:P4"/>
  </mergeCells>
  <phoneticPr fontId="2" type="noConversion"/>
  <printOptions horizontalCentered="1"/>
  <pageMargins left="0.25" right="0.25" top="0.25" bottom="0.25" header="0" footer="0"/>
  <pageSetup paperSize="9" scale="8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0"/>
  <sheetViews>
    <sheetView topLeftCell="A16" workbookViewId="0">
      <pane xSplit="1" topLeftCell="B1" activePane="topRight" state="frozen"/>
      <selection activeCell="A12" sqref="A12"/>
      <selection pane="topRight" activeCell="A2" sqref="A2:P3"/>
    </sheetView>
  </sheetViews>
  <sheetFormatPr defaultColWidth="9" defaultRowHeight="12.75"/>
  <cols>
    <col min="1" max="1" width="28.140625" style="56" bestFit="1" customWidth="1"/>
    <col min="2" max="2" width="9.42578125" bestFit="1" customWidth="1"/>
    <col min="3" max="3" width="11.140625" bestFit="1" customWidth="1"/>
    <col min="4" max="4" width="11.140625" style="104" bestFit="1" customWidth="1"/>
    <col min="5" max="5" width="8.140625" customWidth="1"/>
    <col min="6" max="6" width="8.5703125" style="104" customWidth="1"/>
    <col min="7" max="7" width="8.140625" customWidth="1"/>
    <col min="8" max="8" width="9.42578125" style="104" bestFit="1" customWidth="1"/>
    <col min="9" max="9" width="8.7109375" style="104" customWidth="1"/>
    <col min="10" max="10" width="10.140625" style="104" bestFit="1" customWidth="1"/>
    <col min="11" max="11" width="8.42578125" style="104" customWidth="1"/>
    <col min="12" max="12" width="11.140625" style="104" customWidth="1"/>
    <col min="13" max="13" width="9.28515625" customWidth="1"/>
    <col min="14" max="14" width="8.7109375" style="104" customWidth="1"/>
    <col min="15" max="15" width="9.85546875" style="62" customWidth="1"/>
    <col min="16" max="16" width="14.7109375" bestFit="1" customWidth="1"/>
  </cols>
  <sheetData>
    <row r="1" spans="1:17" ht="16.5" customHeight="1">
      <c r="A1" s="191" t="s">
        <v>56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39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7" ht="22.5" customHeight="1">
      <c r="A3" s="187" t="s">
        <v>57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7" ht="17.25" customHeight="1">
      <c r="A4" s="191" t="s">
        <v>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</row>
    <row r="5" spans="1:17" s="10" customFormat="1" ht="13.5" customHeight="1">
      <c r="A5" s="11"/>
      <c r="B5" s="92"/>
      <c r="C5" s="92"/>
      <c r="D5" s="92"/>
      <c r="E5" s="92"/>
      <c r="F5" s="92"/>
      <c r="G5" s="93"/>
      <c r="H5" s="105"/>
      <c r="I5" s="92"/>
      <c r="J5" s="92"/>
      <c r="K5" s="92"/>
      <c r="L5" s="94"/>
      <c r="M5" s="95"/>
      <c r="N5" s="95"/>
      <c r="O5" s="95"/>
      <c r="P5" s="17"/>
    </row>
    <row r="6" spans="1:17">
      <c r="A6" s="164"/>
      <c r="B6" s="165" t="s">
        <v>3</v>
      </c>
      <c r="C6" s="165" t="s">
        <v>4</v>
      </c>
      <c r="D6" s="165"/>
      <c r="E6" s="165"/>
      <c r="F6" s="165" t="s">
        <v>5</v>
      </c>
      <c r="G6" s="165"/>
      <c r="H6" s="165" t="s">
        <v>6</v>
      </c>
      <c r="I6" s="165" t="s">
        <v>7</v>
      </c>
      <c r="J6" s="165" t="s">
        <v>8</v>
      </c>
      <c r="K6" s="165" t="s">
        <v>9</v>
      </c>
      <c r="L6" s="165"/>
      <c r="M6" s="165" t="s">
        <v>54</v>
      </c>
      <c r="N6" s="165"/>
      <c r="O6" s="166" t="s">
        <v>45</v>
      </c>
      <c r="P6" s="21"/>
    </row>
    <row r="7" spans="1:17">
      <c r="A7" s="167"/>
      <c r="B7" s="168" t="s">
        <v>10</v>
      </c>
      <c r="C7" s="168" t="s">
        <v>8</v>
      </c>
      <c r="D7" s="168" t="s">
        <v>11</v>
      </c>
      <c r="E7" s="168" t="s">
        <v>12</v>
      </c>
      <c r="F7" s="168" t="s">
        <v>13</v>
      </c>
      <c r="G7" s="168" t="s">
        <v>14</v>
      </c>
      <c r="H7" s="168" t="s">
        <v>15</v>
      </c>
      <c r="I7" s="168" t="s">
        <v>16</v>
      </c>
      <c r="J7" s="168" t="s">
        <v>17</v>
      </c>
      <c r="K7" s="165" t="s">
        <v>18</v>
      </c>
      <c r="L7" s="168" t="s">
        <v>19</v>
      </c>
      <c r="M7" s="168" t="s">
        <v>20</v>
      </c>
      <c r="N7" s="168" t="s">
        <v>21</v>
      </c>
      <c r="O7" s="169" t="s">
        <v>55</v>
      </c>
      <c r="P7" s="176" t="s">
        <v>23</v>
      </c>
    </row>
    <row r="8" spans="1:17" ht="30" customHeight="1">
      <c r="A8" s="170" t="s">
        <v>24</v>
      </c>
      <c r="B8" s="96"/>
      <c r="C8" s="96"/>
      <c r="D8" s="96"/>
      <c r="E8" s="96"/>
      <c r="F8" s="96"/>
      <c r="G8" s="106"/>
      <c r="H8" s="107"/>
      <c r="I8" s="96"/>
      <c r="J8" s="96"/>
      <c r="K8" s="96"/>
      <c r="L8" s="96"/>
      <c r="M8" s="96"/>
      <c r="N8" s="106"/>
      <c r="O8" s="96"/>
      <c r="P8" s="29"/>
    </row>
    <row r="9" spans="1:17" ht="17.25" customHeight="1">
      <c r="A9" s="171" t="s">
        <v>25</v>
      </c>
      <c r="B9" s="133">
        <v>182279</v>
      </c>
      <c r="C9" s="133">
        <v>1235262.7439999999</v>
      </c>
      <c r="D9" s="133">
        <v>1982921.307</v>
      </c>
      <c r="E9" s="133">
        <v>8851.3330000000005</v>
      </c>
      <c r="F9" s="133">
        <v>60168.057999999997</v>
      </c>
      <c r="G9" s="133">
        <v>7372.9939999999997</v>
      </c>
      <c r="H9" s="134">
        <v>227908.266</v>
      </c>
      <c r="I9" s="133">
        <v>84206.68</v>
      </c>
      <c r="J9" s="133">
        <v>258898.28200000001</v>
      </c>
      <c r="K9" s="133">
        <v>28218.027999999998</v>
      </c>
      <c r="L9" s="133">
        <v>1342878</v>
      </c>
      <c r="M9" s="133">
        <v>14424.143</v>
      </c>
      <c r="N9" s="133">
        <v>41404.482000000004</v>
      </c>
      <c r="O9" s="133">
        <v>264466</v>
      </c>
      <c r="P9" s="135">
        <f>SUM(B9:O9)</f>
        <v>5739259.3169999998</v>
      </c>
    </row>
    <row r="10" spans="1:17" ht="17.25" customHeight="1">
      <c r="A10" s="171" t="s">
        <v>26</v>
      </c>
      <c r="B10" s="120">
        <v>16079</v>
      </c>
      <c r="C10" s="120">
        <v>45850.258999999998</v>
      </c>
      <c r="D10" s="120">
        <v>17681.844000000001</v>
      </c>
      <c r="E10" s="120">
        <v>435.23899999999998</v>
      </c>
      <c r="F10" s="120">
        <v>2262.3890000000001</v>
      </c>
      <c r="G10" s="120">
        <v>550.35599999999999</v>
      </c>
      <c r="H10" s="136">
        <v>10195.819</v>
      </c>
      <c r="I10" s="120">
        <v>8059.8630000000003</v>
      </c>
      <c r="J10" s="120">
        <v>17341.147000000001</v>
      </c>
      <c r="K10" s="120">
        <v>395.89</v>
      </c>
      <c r="L10" s="120">
        <v>63733</v>
      </c>
      <c r="M10" s="120">
        <v>2014.367</v>
      </c>
      <c r="N10" s="120">
        <v>1553.3869999999999</v>
      </c>
      <c r="O10" s="120">
        <v>0</v>
      </c>
      <c r="P10" s="137">
        <f>SUM(B10:O10)</f>
        <v>186152.55999999997</v>
      </c>
    </row>
    <row r="11" spans="1:17" ht="17.25" customHeight="1">
      <c r="A11" s="174" t="s">
        <v>27</v>
      </c>
      <c r="B11" s="138">
        <f t="shared" ref="B11:O11" si="0">(B9-B10)</f>
        <v>166200</v>
      </c>
      <c r="C11" s="138">
        <f t="shared" si="0"/>
        <v>1189412.4849999999</v>
      </c>
      <c r="D11" s="138">
        <f t="shared" si="0"/>
        <v>1965239.463</v>
      </c>
      <c r="E11" s="138">
        <f t="shared" si="0"/>
        <v>8416.094000000001</v>
      </c>
      <c r="F11" s="138">
        <f t="shared" si="0"/>
        <v>57905.668999999994</v>
      </c>
      <c r="G11" s="138">
        <f t="shared" si="0"/>
        <v>6822.6379999999999</v>
      </c>
      <c r="H11" s="139">
        <f t="shared" si="0"/>
        <v>217712.44700000001</v>
      </c>
      <c r="I11" s="138">
        <f t="shared" si="0"/>
        <v>76146.816999999995</v>
      </c>
      <c r="J11" s="138">
        <f t="shared" si="0"/>
        <v>241557.13500000001</v>
      </c>
      <c r="K11" s="138">
        <f t="shared" si="0"/>
        <v>27822.137999999999</v>
      </c>
      <c r="L11" s="138">
        <f t="shared" si="0"/>
        <v>1279145</v>
      </c>
      <c r="M11" s="138">
        <f t="shared" si="0"/>
        <v>12409.776</v>
      </c>
      <c r="N11" s="138">
        <f t="shared" si="0"/>
        <v>39851.095000000001</v>
      </c>
      <c r="O11" s="138">
        <f t="shared" si="0"/>
        <v>264466</v>
      </c>
      <c r="P11" s="137">
        <f>SUM(B11:O11)</f>
        <v>5553106.7569999993</v>
      </c>
    </row>
    <row r="12" spans="1:17" ht="29.25" customHeight="1">
      <c r="A12" s="171" t="s">
        <v>28</v>
      </c>
      <c r="B12" s="120">
        <v>25493</v>
      </c>
      <c r="C12" s="120">
        <v>616324.82999999996</v>
      </c>
      <c r="D12" s="120">
        <v>48979.313999999998</v>
      </c>
      <c r="E12" s="120">
        <v>6697.6059999999998</v>
      </c>
      <c r="F12" s="120">
        <v>38655.065000000002</v>
      </c>
      <c r="G12" s="120">
        <v>31</v>
      </c>
      <c r="H12" s="136">
        <v>47426.625999999997</v>
      </c>
      <c r="I12" s="120">
        <v>14424.421</v>
      </c>
      <c r="J12" s="120">
        <v>85414.024999999994</v>
      </c>
      <c r="K12" s="120">
        <v>6671.8639999999996</v>
      </c>
      <c r="L12" s="120">
        <v>741790</v>
      </c>
      <c r="M12" s="120">
        <v>3153.8310000000001</v>
      </c>
      <c r="N12" s="120">
        <v>22480.278999999999</v>
      </c>
      <c r="O12" s="120">
        <v>139527</v>
      </c>
      <c r="P12" s="137">
        <f>SUM(B12:O12)</f>
        <v>1797068.861</v>
      </c>
      <c r="Q12" s="114"/>
    </row>
    <row r="13" spans="1:17" ht="29.25" customHeight="1">
      <c r="A13" s="171" t="s">
        <v>29</v>
      </c>
      <c r="B13" s="120">
        <v>41148</v>
      </c>
      <c r="C13" s="120">
        <v>114856</v>
      </c>
      <c r="D13" s="120">
        <v>0</v>
      </c>
      <c r="E13" s="120">
        <v>7.92</v>
      </c>
      <c r="F13" s="120">
        <v>24606</v>
      </c>
      <c r="G13" s="120">
        <v>4543.6970000000001</v>
      </c>
      <c r="H13" s="136">
        <v>59450.495000000003</v>
      </c>
      <c r="I13" s="120">
        <v>1731.951</v>
      </c>
      <c r="J13" s="120">
        <v>-368</v>
      </c>
      <c r="K13" s="120">
        <v>9402.6630000000005</v>
      </c>
      <c r="L13" s="120">
        <v>69</v>
      </c>
      <c r="M13" s="120">
        <v>196.61099999999999</v>
      </c>
      <c r="N13" s="120">
        <v>0</v>
      </c>
      <c r="O13" s="120">
        <v>17413</v>
      </c>
      <c r="P13" s="137">
        <f>SUM(B13:O13)</f>
        <v>273057.33700000006</v>
      </c>
    </row>
    <row r="14" spans="1:17" ht="29.25" customHeight="1">
      <c r="A14" s="172" t="s">
        <v>30</v>
      </c>
      <c r="B14" s="133"/>
      <c r="C14" s="133"/>
      <c r="D14" s="133"/>
      <c r="E14" s="133"/>
      <c r="F14" s="140"/>
      <c r="G14" s="140"/>
      <c r="H14" s="134"/>
      <c r="I14" s="133"/>
      <c r="J14" s="133"/>
      <c r="K14" s="133"/>
      <c r="L14" s="140"/>
      <c r="M14" s="133"/>
      <c r="N14" s="133"/>
      <c r="O14" s="133"/>
      <c r="P14" s="135"/>
    </row>
    <row r="15" spans="1:17" ht="17.25" customHeight="1">
      <c r="A15" s="171" t="s">
        <v>25</v>
      </c>
      <c r="B15" s="133">
        <v>94298</v>
      </c>
      <c r="C15" s="133">
        <v>799998.86</v>
      </c>
      <c r="D15" s="133">
        <v>1498707.719</v>
      </c>
      <c r="E15" s="133">
        <v>6626.4279999999999</v>
      </c>
      <c r="F15" s="133">
        <v>45228</v>
      </c>
      <c r="G15" s="133">
        <v>6156.8090000000002</v>
      </c>
      <c r="H15" s="134">
        <v>61090.911</v>
      </c>
      <c r="I15" s="133">
        <v>32027.597000000002</v>
      </c>
      <c r="J15" s="133">
        <v>162696.41500000001</v>
      </c>
      <c r="K15" s="133">
        <v>23891.793000000001</v>
      </c>
      <c r="L15" s="133">
        <v>875424</v>
      </c>
      <c r="M15" s="133">
        <v>7742</v>
      </c>
      <c r="N15" s="133">
        <v>26223</v>
      </c>
      <c r="O15" s="133">
        <v>181025</v>
      </c>
      <c r="P15" s="135">
        <f>SUM(B15:O15)</f>
        <v>3821136.5319999997</v>
      </c>
    </row>
    <row r="16" spans="1:17" ht="17.25" customHeight="1">
      <c r="A16" s="171" t="s">
        <v>31</v>
      </c>
      <c r="B16" s="120">
        <v>428</v>
      </c>
      <c r="C16" s="120">
        <v>14320.912</v>
      </c>
      <c r="D16" s="120">
        <v>14516.125</v>
      </c>
      <c r="E16" s="120">
        <v>68.644999999999996</v>
      </c>
      <c r="F16" s="120">
        <v>619.84699999999998</v>
      </c>
      <c r="G16" s="120">
        <v>0</v>
      </c>
      <c r="H16" s="136">
        <v>2596.5050000000001</v>
      </c>
      <c r="I16" s="120">
        <v>591.54300000000001</v>
      </c>
      <c r="J16" s="120">
        <v>8665.0679999999993</v>
      </c>
      <c r="K16" s="120">
        <v>0</v>
      </c>
      <c r="L16" s="120">
        <v>19440</v>
      </c>
      <c r="M16" s="120">
        <v>58</v>
      </c>
      <c r="N16" s="120">
        <v>386.375</v>
      </c>
      <c r="O16" s="120">
        <v>0</v>
      </c>
      <c r="P16" s="137">
        <f>SUM(B16:O16)</f>
        <v>61691.020000000004</v>
      </c>
    </row>
    <row r="17" spans="1:27" ht="17.25" customHeight="1">
      <c r="A17" s="174" t="s">
        <v>27</v>
      </c>
      <c r="B17" s="138">
        <f t="shared" ref="B17:O17" si="1">(B15-B16)</f>
        <v>93870</v>
      </c>
      <c r="C17" s="138">
        <f t="shared" si="1"/>
        <v>785677.94799999997</v>
      </c>
      <c r="D17" s="138">
        <f t="shared" si="1"/>
        <v>1484191.594</v>
      </c>
      <c r="E17" s="138">
        <f t="shared" si="1"/>
        <v>6557.7829999999994</v>
      </c>
      <c r="F17" s="138">
        <f t="shared" si="1"/>
        <v>44608.152999999998</v>
      </c>
      <c r="G17" s="138">
        <f t="shared" si="1"/>
        <v>6156.8090000000002</v>
      </c>
      <c r="H17" s="139">
        <f t="shared" si="1"/>
        <v>58494.406000000003</v>
      </c>
      <c r="I17" s="138">
        <f t="shared" si="1"/>
        <v>31436.054</v>
      </c>
      <c r="J17" s="138">
        <f t="shared" si="1"/>
        <v>154031.34700000001</v>
      </c>
      <c r="K17" s="138">
        <f t="shared" si="1"/>
        <v>23891.793000000001</v>
      </c>
      <c r="L17" s="138">
        <f t="shared" si="1"/>
        <v>855984</v>
      </c>
      <c r="M17" s="138">
        <f t="shared" si="1"/>
        <v>7684</v>
      </c>
      <c r="N17" s="138">
        <f t="shared" si="1"/>
        <v>25836.625</v>
      </c>
      <c r="O17" s="138">
        <f t="shared" si="1"/>
        <v>181025</v>
      </c>
      <c r="P17" s="137">
        <f>SUM(B17:O17)</f>
        <v>3759445.5119999996</v>
      </c>
    </row>
    <row r="18" spans="1:27" ht="30" customHeight="1">
      <c r="A18" s="172" t="s">
        <v>32</v>
      </c>
      <c r="B18" s="133"/>
      <c r="C18" s="133"/>
      <c r="D18" s="133"/>
      <c r="E18" s="133"/>
      <c r="F18" s="140"/>
      <c r="G18" s="140"/>
      <c r="H18" s="134"/>
      <c r="I18" s="133"/>
      <c r="J18" s="133"/>
      <c r="K18" s="133"/>
      <c r="L18" s="140">
        <v>0</v>
      </c>
      <c r="M18" s="133"/>
      <c r="N18" s="133"/>
      <c r="O18" s="133"/>
      <c r="P18" s="135"/>
    </row>
    <row r="19" spans="1:27" ht="17.25" customHeight="1">
      <c r="A19" s="171" t="s">
        <v>33</v>
      </c>
      <c r="B19" s="133">
        <v>8712</v>
      </c>
      <c r="C19" s="133">
        <v>1074.83</v>
      </c>
      <c r="D19" s="133">
        <v>0</v>
      </c>
      <c r="E19" s="133">
        <v>41.594000000000001</v>
      </c>
      <c r="F19" s="133">
        <v>579.05899999999997</v>
      </c>
      <c r="G19" s="133">
        <v>19.640999999999998</v>
      </c>
      <c r="H19" s="134">
        <v>3528.4650000000001</v>
      </c>
      <c r="I19" s="133">
        <v>0</v>
      </c>
      <c r="J19" s="133">
        <v>3440.6590000000001</v>
      </c>
      <c r="K19" s="141">
        <v>0</v>
      </c>
      <c r="L19" s="133"/>
      <c r="M19" s="133"/>
      <c r="N19" s="133">
        <v>0</v>
      </c>
      <c r="O19" s="133"/>
      <c r="P19" s="135">
        <f t="shared" ref="P19:P25" si="2">SUM(B19:O19)</f>
        <v>17396.248</v>
      </c>
    </row>
    <row r="20" spans="1:27" ht="17.25" customHeight="1">
      <c r="A20" s="171" t="s">
        <v>34</v>
      </c>
      <c r="B20" s="120">
        <v>6262</v>
      </c>
      <c r="C20" s="120">
        <v>44007.084000000003</v>
      </c>
      <c r="D20" s="120">
        <v>44682.83</v>
      </c>
      <c r="E20" s="120">
        <v>392.23899999999998</v>
      </c>
      <c r="F20" s="120">
        <v>3666.547</v>
      </c>
      <c r="G20" s="120">
        <v>493.50599999999997</v>
      </c>
      <c r="H20" s="136">
        <v>10853.584999999999</v>
      </c>
      <c r="I20" s="120">
        <v>7603.0839999999998</v>
      </c>
      <c r="J20" s="120">
        <v>19802.427</v>
      </c>
      <c r="K20" s="120">
        <v>1947.52</v>
      </c>
      <c r="L20" s="120"/>
      <c r="M20" s="120">
        <v>1830.1379999999999</v>
      </c>
      <c r="N20" s="120">
        <v>3176.261</v>
      </c>
      <c r="O20" s="120"/>
      <c r="P20" s="137">
        <f t="shared" si="2"/>
        <v>144717.22099999999</v>
      </c>
    </row>
    <row r="21" spans="1:27" ht="17.25" customHeight="1">
      <c r="A21" s="174" t="s">
        <v>27</v>
      </c>
      <c r="B21" s="138">
        <f t="shared" ref="B21:K21" si="3">(B19-B20)</f>
        <v>2450</v>
      </c>
      <c r="C21" s="138">
        <f t="shared" si="3"/>
        <v>-42932.254000000001</v>
      </c>
      <c r="D21" s="138">
        <f t="shared" si="3"/>
        <v>-44682.83</v>
      </c>
      <c r="E21" s="138">
        <f t="shared" si="3"/>
        <v>-350.64499999999998</v>
      </c>
      <c r="F21" s="138">
        <f t="shared" si="3"/>
        <v>-3087.4880000000003</v>
      </c>
      <c r="G21" s="138">
        <f t="shared" si="3"/>
        <v>-473.86499999999995</v>
      </c>
      <c r="H21" s="139">
        <f t="shared" si="3"/>
        <v>-7325.119999999999</v>
      </c>
      <c r="I21" s="138">
        <f t="shared" si="3"/>
        <v>-7603.0839999999998</v>
      </c>
      <c r="J21" s="138">
        <f t="shared" si="3"/>
        <v>-16361.768</v>
      </c>
      <c r="K21" s="138">
        <f t="shared" si="3"/>
        <v>-1947.52</v>
      </c>
      <c r="L21" s="138">
        <v>-18546</v>
      </c>
      <c r="M21" s="138">
        <f>(M19-M20)</f>
        <v>-1830.1379999999999</v>
      </c>
      <c r="N21" s="138">
        <f>(N19-N20)</f>
        <v>-3176.261</v>
      </c>
      <c r="O21" s="138">
        <v>-29364</v>
      </c>
      <c r="P21" s="137">
        <f t="shared" si="2"/>
        <v>-175230.97300000003</v>
      </c>
    </row>
    <row r="22" spans="1:27" ht="30" customHeight="1">
      <c r="A22" s="171" t="s">
        <v>35</v>
      </c>
      <c r="B22" s="120">
        <v>36694</v>
      </c>
      <c r="C22" s="120">
        <v>135265.035</v>
      </c>
      <c r="D22" s="120">
        <v>348947.76199999999</v>
      </c>
      <c r="E22" s="120">
        <v>1779.883</v>
      </c>
      <c r="F22" s="120">
        <v>20137.401000000002</v>
      </c>
      <c r="G22" s="120">
        <v>1476</v>
      </c>
      <c r="H22" s="136">
        <v>27490.224999999999</v>
      </c>
      <c r="I22" s="120">
        <v>10785.627</v>
      </c>
      <c r="J22" s="120">
        <v>58350.947</v>
      </c>
      <c r="K22" s="120">
        <v>12047.964</v>
      </c>
      <c r="L22" s="120">
        <v>127415</v>
      </c>
      <c r="M22" s="120">
        <v>8354.8510000000006</v>
      </c>
      <c r="N22" s="120">
        <v>13255.949000000001</v>
      </c>
      <c r="O22" s="142">
        <v>23186</v>
      </c>
      <c r="P22" s="137">
        <f t="shared" si="2"/>
        <v>825186.64400000009</v>
      </c>
      <c r="Q22" s="114"/>
    </row>
    <row r="23" spans="1:27" ht="30" customHeight="1">
      <c r="A23" s="171" t="s">
        <v>37</v>
      </c>
      <c r="B23" s="120">
        <v>0</v>
      </c>
      <c r="C23" s="120">
        <v>8130.4070000000002</v>
      </c>
      <c r="D23" s="120">
        <v>64592.650999999998</v>
      </c>
      <c r="E23" s="120">
        <v>1076.0650000000001</v>
      </c>
      <c r="F23" s="120">
        <v>-3351.009</v>
      </c>
      <c r="G23" s="120">
        <v>0</v>
      </c>
      <c r="H23" s="136">
        <v>0</v>
      </c>
      <c r="I23" s="120">
        <v>0</v>
      </c>
      <c r="J23" s="120">
        <v>0</v>
      </c>
      <c r="K23" s="120">
        <v>0</v>
      </c>
      <c r="L23" s="120">
        <v>11899</v>
      </c>
      <c r="M23" s="120">
        <v>0</v>
      </c>
      <c r="N23" s="120">
        <v>1345.5119999999999</v>
      </c>
      <c r="O23" s="142">
        <v>25684</v>
      </c>
      <c r="P23" s="137">
        <f t="shared" si="2"/>
        <v>109376.626</v>
      </c>
    </row>
    <row r="24" spans="1:27" ht="30" customHeight="1">
      <c r="A24" s="171" t="s">
        <v>40</v>
      </c>
      <c r="B24" s="136">
        <v>770820</v>
      </c>
      <c r="C24" s="120">
        <v>9748836.1659999993</v>
      </c>
      <c r="D24" s="136">
        <v>3083249.557</v>
      </c>
      <c r="E24" s="136">
        <v>58372.296000000002</v>
      </c>
      <c r="F24" s="143">
        <v>515739.45199999999</v>
      </c>
      <c r="G24" s="144">
        <v>42472.883999999998</v>
      </c>
      <c r="H24" s="136">
        <v>651825</v>
      </c>
      <c r="I24" s="136">
        <v>137323.17499999999</v>
      </c>
      <c r="J24" s="136">
        <v>1337977.96</v>
      </c>
      <c r="K24" s="136">
        <v>92951.137000000002</v>
      </c>
      <c r="L24" s="143">
        <v>11283911</v>
      </c>
      <c r="M24" s="136">
        <v>53965.368999999999</v>
      </c>
      <c r="N24" s="120">
        <v>234460.50099999999</v>
      </c>
      <c r="O24" s="136">
        <v>1343858</v>
      </c>
      <c r="P24" s="137">
        <f t="shared" si="2"/>
        <v>29355762.496999994</v>
      </c>
    </row>
    <row r="25" spans="1:27" ht="30" customHeight="1">
      <c r="A25" s="173" t="s">
        <v>41</v>
      </c>
      <c r="B25" s="145">
        <v>889400</v>
      </c>
      <c r="C25" s="145">
        <v>11464825.030999999</v>
      </c>
      <c r="D25" s="145">
        <v>3690399.9350000001</v>
      </c>
      <c r="E25" s="145">
        <v>62658.633000000002</v>
      </c>
      <c r="F25" s="145">
        <v>583605.80500000005</v>
      </c>
      <c r="G25" s="146">
        <v>45763.313000000002</v>
      </c>
      <c r="H25" s="145">
        <v>870702.09600000002</v>
      </c>
      <c r="I25" s="145">
        <v>179801.59899999999</v>
      </c>
      <c r="J25" s="145">
        <v>1628411.764</v>
      </c>
      <c r="K25" s="145">
        <v>98847.89</v>
      </c>
      <c r="L25" s="145">
        <v>12469101</v>
      </c>
      <c r="M25" s="145">
        <v>51344.343999999997</v>
      </c>
      <c r="N25" s="145">
        <v>253177.75899999999</v>
      </c>
      <c r="O25" s="145">
        <v>1500793</v>
      </c>
      <c r="P25" s="147">
        <f t="shared" si="2"/>
        <v>33788832.169</v>
      </c>
    </row>
    <row r="26" spans="1:27" ht="15" customHeight="1">
      <c r="A26" s="175"/>
      <c r="B26" s="148"/>
      <c r="C26" s="148"/>
      <c r="D26" s="148"/>
      <c r="E26" s="148"/>
      <c r="F26" s="148"/>
      <c r="G26" s="148"/>
      <c r="H26" s="149"/>
      <c r="I26" s="148"/>
      <c r="J26" s="148"/>
      <c r="K26" s="148"/>
      <c r="L26" s="148"/>
      <c r="M26" s="148"/>
      <c r="N26" s="148"/>
      <c r="O26" s="150"/>
      <c r="P26" s="151"/>
    </row>
    <row r="27" spans="1:27" ht="23.25" customHeight="1">
      <c r="A27" s="171" t="s">
        <v>58</v>
      </c>
      <c r="B27" s="152">
        <v>182279</v>
      </c>
      <c r="C27" s="152">
        <v>1235262.7439999999</v>
      </c>
      <c r="D27" s="152">
        <v>1982921.307</v>
      </c>
      <c r="E27" s="152">
        <v>8851.3330000000005</v>
      </c>
      <c r="F27" s="152">
        <v>60168.057999999997</v>
      </c>
      <c r="G27" s="152">
        <v>7372.9939999999997</v>
      </c>
      <c r="H27" s="152">
        <v>227908.266</v>
      </c>
      <c r="I27" s="152">
        <v>84206.68</v>
      </c>
      <c r="J27" s="152">
        <v>258898.28200000001</v>
      </c>
      <c r="K27" s="152">
        <v>28218.027999999998</v>
      </c>
      <c r="L27" s="152">
        <v>1342878</v>
      </c>
      <c r="M27" s="152">
        <v>14424.143</v>
      </c>
      <c r="N27" s="152">
        <v>41404.482000000004</v>
      </c>
      <c r="O27" s="152">
        <v>264466</v>
      </c>
      <c r="P27" s="153">
        <f>SUM(B27:O27)</f>
        <v>5739259.3169999998</v>
      </c>
      <c r="Q27" s="115"/>
      <c r="R27" s="115"/>
      <c r="S27" s="116"/>
      <c r="T27" s="116"/>
      <c r="U27" s="117"/>
      <c r="Z27" s="118"/>
      <c r="AA27" s="119"/>
    </row>
    <row r="28" spans="1:27" ht="23.25" customHeight="1">
      <c r="A28" s="171" t="s">
        <v>59</v>
      </c>
      <c r="B28" s="120">
        <v>104727</v>
      </c>
      <c r="C28" s="120">
        <v>956719</v>
      </c>
      <c r="D28" s="120">
        <v>136397</v>
      </c>
      <c r="E28" s="120">
        <v>5362</v>
      </c>
      <c r="F28" s="120">
        <v>64515</v>
      </c>
      <c r="G28" s="120">
        <v>3290</v>
      </c>
      <c r="H28" s="120">
        <v>231280</v>
      </c>
      <c r="I28" s="120">
        <v>42478</v>
      </c>
      <c r="J28" s="120">
        <v>97858</v>
      </c>
      <c r="K28" s="120">
        <v>5897</v>
      </c>
      <c r="L28" s="120">
        <v>1019060</v>
      </c>
      <c r="M28" s="120">
        <v>-2621</v>
      </c>
      <c r="N28" s="120">
        <v>20063</v>
      </c>
      <c r="O28" s="120">
        <v>187832</v>
      </c>
      <c r="P28" s="154">
        <f>SUM(B28:O28)</f>
        <v>2872857</v>
      </c>
      <c r="Q28" s="114"/>
      <c r="R28" s="115"/>
      <c r="S28" s="121"/>
      <c r="T28" s="122"/>
      <c r="U28" s="117"/>
      <c r="Z28" s="123"/>
      <c r="AA28" s="124"/>
    </row>
    <row r="29" spans="1:27" ht="23.25" customHeight="1">
      <c r="A29" s="171" t="s">
        <v>60</v>
      </c>
      <c r="B29" s="120">
        <v>15579</v>
      </c>
      <c r="C29" s="120">
        <v>81282</v>
      </c>
      <c r="D29" s="120">
        <v>85139</v>
      </c>
      <c r="E29" s="120">
        <v>768</v>
      </c>
      <c r="F29" s="120">
        <v>7655</v>
      </c>
      <c r="G29" s="120">
        <v>765</v>
      </c>
      <c r="H29" s="120">
        <v>12676</v>
      </c>
      <c r="I29" s="120">
        <v>4581</v>
      </c>
      <c r="J29" s="120">
        <v>19343</v>
      </c>
      <c r="K29" s="120">
        <v>4261</v>
      </c>
      <c r="L29" s="120">
        <v>100156</v>
      </c>
      <c r="M29" s="120">
        <v>2934</v>
      </c>
      <c r="N29" s="120">
        <v>5845</v>
      </c>
      <c r="O29" s="120">
        <v>7252</v>
      </c>
      <c r="P29" s="154">
        <f>SUM(B29:O29)</f>
        <v>348236</v>
      </c>
      <c r="Q29" s="115"/>
      <c r="R29" s="115"/>
      <c r="S29" s="121"/>
      <c r="T29" s="116"/>
      <c r="U29" s="117"/>
      <c r="Z29" s="123"/>
      <c r="AA29" s="125"/>
    </row>
    <row r="30" spans="1:27" ht="23.25" customHeight="1">
      <c r="A30" s="171" t="s">
        <v>61</v>
      </c>
      <c r="B30" s="155">
        <v>36694</v>
      </c>
      <c r="C30" s="155">
        <v>135265.035</v>
      </c>
      <c r="D30" s="155">
        <v>348947.76199999999</v>
      </c>
      <c r="E30" s="155">
        <v>1779.883</v>
      </c>
      <c r="F30" s="155">
        <v>20137.401000000002</v>
      </c>
      <c r="G30" s="155">
        <v>1476</v>
      </c>
      <c r="H30" s="155">
        <v>27490.224999999999</v>
      </c>
      <c r="I30" s="155">
        <v>10785.627</v>
      </c>
      <c r="J30" s="155">
        <v>58350.947</v>
      </c>
      <c r="K30" s="155">
        <v>12047.964</v>
      </c>
      <c r="L30" s="155">
        <v>127415</v>
      </c>
      <c r="M30" s="155">
        <v>8354.8510000000006</v>
      </c>
      <c r="N30" s="155">
        <v>13255.949000000001</v>
      </c>
      <c r="O30" s="155">
        <v>23186</v>
      </c>
      <c r="P30" s="156">
        <f>SUM(B30:O30)</f>
        <v>825186.64400000009</v>
      </c>
      <c r="Q30" s="115"/>
      <c r="R30" s="115"/>
      <c r="S30" s="121"/>
      <c r="T30" s="116"/>
      <c r="U30" s="117"/>
      <c r="Z30" s="123"/>
      <c r="AA30" s="125"/>
    </row>
  </sheetData>
  <mergeCells count="4">
    <mergeCell ref="A2:P2"/>
    <mergeCell ref="A3:P3"/>
    <mergeCell ref="A1:P1"/>
    <mergeCell ref="A4:P4"/>
  </mergeCells>
  <phoneticPr fontId="2" type="noConversion"/>
  <printOptions horizontalCentered="1"/>
  <pageMargins left="0.25" right="0.25" top="0.25" bottom="0.25" header="0" footer="0"/>
  <pageSetup paperSize="9" scale="80" orientation="landscape" horizontalDpi="4294967294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A2" sqref="A2:P3"/>
    </sheetView>
  </sheetViews>
  <sheetFormatPr defaultColWidth="9" defaultRowHeight="12.75"/>
  <cols>
    <col min="1" max="1" width="24.28515625" style="56" customWidth="1"/>
    <col min="2" max="2" width="8.5703125" customWidth="1"/>
    <col min="3" max="3" width="10.42578125" customWidth="1"/>
    <col min="4" max="4" width="10.5703125" style="104" customWidth="1"/>
    <col min="5" max="5" width="8.140625" customWidth="1"/>
    <col min="6" max="6" width="8.5703125" style="104" customWidth="1"/>
    <col min="7" max="7" width="8.140625" customWidth="1"/>
    <col min="8" max="8" width="8.5703125" style="104" customWidth="1"/>
    <col min="9" max="9" width="8.7109375" style="104" customWidth="1"/>
    <col min="10" max="10" width="9.140625" style="104" customWidth="1"/>
    <col min="11" max="11" width="8.42578125" style="104" customWidth="1"/>
    <col min="12" max="12" width="11.140625" style="104" customWidth="1"/>
    <col min="13" max="13" width="9.28515625" customWidth="1"/>
    <col min="14" max="14" width="8.7109375" style="104" customWidth="1"/>
    <col min="15" max="15" width="9.85546875" style="62" customWidth="1"/>
    <col min="16" max="16" width="11.5703125" customWidth="1"/>
  </cols>
  <sheetData>
    <row r="1" spans="1:16" ht="16.5" customHeight="1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39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22.5" customHeight="1">
      <c r="A3" s="187" t="s">
        <v>52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6" ht="17.25" customHeight="1">
      <c r="A4" s="191" t="s">
        <v>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</row>
    <row r="5" spans="1:16" s="10" customFormat="1" ht="13.5" customHeight="1">
      <c r="A5" s="11"/>
      <c r="B5" s="92"/>
      <c r="C5" s="92"/>
      <c r="D5" s="92"/>
      <c r="E5" s="92"/>
      <c r="F5" s="92"/>
      <c r="G5" s="93"/>
      <c r="H5" s="105"/>
      <c r="I5" s="92"/>
      <c r="J5" s="92"/>
      <c r="K5" s="92"/>
      <c r="L5" s="94"/>
      <c r="M5" s="95"/>
      <c r="N5" s="95"/>
      <c r="O5" s="95" t="s">
        <v>53</v>
      </c>
      <c r="P5" s="17"/>
    </row>
    <row r="6" spans="1:16">
      <c r="A6" s="164"/>
      <c r="B6" s="165" t="s">
        <v>3</v>
      </c>
      <c r="C6" s="165" t="s">
        <v>4</v>
      </c>
      <c r="D6" s="165"/>
      <c r="E6" s="165"/>
      <c r="F6" s="165" t="s">
        <v>5</v>
      </c>
      <c r="G6" s="165"/>
      <c r="H6" s="165" t="s">
        <v>6</v>
      </c>
      <c r="I6" s="165" t="s">
        <v>7</v>
      </c>
      <c r="J6" s="165" t="s">
        <v>8</v>
      </c>
      <c r="K6" s="165" t="s">
        <v>9</v>
      </c>
      <c r="L6" s="165"/>
      <c r="M6" s="165" t="s">
        <v>54</v>
      </c>
      <c r="N6" s="165"/>
      <c r="O6" s="165" t="s">
        <v>45</v>
      </c>
      <c r="P6" s="180"/>
    </row>
    <row r="7" spans="1:16">
      <c r="A7" s="167"/>
      <c r="B7" s="168" t="s">
        <v>10</v>
      </c>
      <c r="C7" s="168" t="s">
        <v>8</v>
      </c>
      <c r="D7" s="168" t="s">
        <v>11</v>
      </c>
      <c r="E7" s="168" t="s">
        <v>12</v>
      </c>
      <c r="F7" s="168" t="s">
        <v>13</v>
      </c>
      <c r="G7" s="168" t="s">
        <v>14</v>
      </c>
      <c r="H7" s="168" t="s">
        <v>15</v>
      </c>
      <c r="I7" s="168" t="s">
        <v>16</v>
      </c>
      <c r="J7" s="168" t="s">
        <v>17</v>
      </c>
      <c r="K7" s="168" t="s">
        <v>18</v>
      </c>
      <c r="L7" s="168" t="s">
        <v>19</v>
      </c>
      <c r="M7" s="168" t="s">
        <v>20</v>
      </c>
      <c r="N7" s="168" t="s">
        <v>21</v>
      </c>
      <c r="O7" s="168" t="s">
        <v>55</v>
      </c>
      <c r="P7" s="176" t="s">
        <v>23</v>
      </c>
    </row>
    <row r="8" spans="1:16" ht="30" customHeight="1">
      <c r="A8" s="170" t="s">
        <v>24</v>
      </c>
      <c r="B8" s="96"/>
      <c r="C8" s="96"/>
      <c r="D8" s="96"/>
      <c r="E8" s="96"/>
      <c r="F8" s="96"/>
      <c r="G8" s="106"/>
      <c r="H8" s="107"/>
      <c r="I8" s="96"/>
      <c r="J8" s="96"/>
      <c r="K8" s="96"/>
      <c r="L8" s="96"/>
      <c r="M8" s="96"/>
      <c r="N8" s="106"/>
      <c r="O8" s="96"/>
      <c r="P8" s="29"/>
    </row>
    <row r="9" spans="1:16" ht="17.25" customHeight="1">
      <c r="A9" s="171" t="s">
        <v>25</v>
      </c>
      <c r="B9" s="97">
        <v>141710</v>
      </c>
      <c r="C9" s="97">
        <v>1041713</v>
      </c>
      <c r="D9" s="97">
        <v>1334697</v>
      </c>
      <c r="E9" s="97">
        <v>7936</v>
      </c>
      <c r="F9" s="97">
        <v>60936</v>
      </c>
      <c r="G9" s="97">
        <v>7278</v>
      </c>
      <c r="H9" s="108">
        <v>174739</v>
      </c>
      <c r="I9" s="97">
        <v>66025</v>
      </c>
      <c r="J9" s="97">
        <v>214077</v>
      </c>
      <c r="K9" s="97">
        <v>26739</v>
      </c>
      <c r="L9" s="97">
        <v>1243714</v>
      </c>
      <c r="M9" s="97">
        <v>10345</v>
      </c>
      <c r="N9" s="97">
        <v>40226</v>
      </c>
      <c r="O9" s="97">
        <v>239989</v>
      </c>
      <c r="P9" s="33">
        <f>SUM(B9:O9)</f>
        <v>4610124</v>
      </c>
    </row>
    <row r="10" spans="1:16" ht="17.25" customHeight="1">
      <c r="A10" s="171" t="s">
        <v>26</v>
      </c>
      <c r="B10" s="98">
        <v>13236</v>
      </c>
      <c r="C10" s="98">
        <v>49382</v>
      </c>
      <c r="D10" s="98">
        <v>9677</v>
      </c>
      <c r="E10" s="98">
        <v>470</v>
      </c>
      <c r="F10" s="98">
        <v>2694</v>
      </c>
      <c r="G10" s="98">
        <v>441</v>
      </c>
      <c r="H10" s="101">
        <v>9287</v>
      </c>
      <c r="I10" s="98">
        <v>6998</v>
      </c>
      <c r="J10" s="98">
        <v>15622</v>
      </c>
      <c r="K10" s="98">
        <v>3137</v>
      </c>
      <c r="L10" s="98">
        <v>57175</v>
      </c>
      <c r="M10" s="98">
        <v>505</v>
      </c>
      <c r="N10" s="98">
        <v>1864</v>
      </c>
      <c r="O10" s="98">
        <v>0</v>
      </c>
      <c r="P10" s="36">
        <f>SUM(B10:O10)</f>
        <v>170488</v>
      </c>
    </row>
    <row r="11" spans="1:16" ht="17.25" customHeight="1">
      <c r="A11" s="174" t="s">
        <v>27</v>
      </c>
      <c r="B11" s="99">
        <f t="shared" ref="B11:O11" si="0">(B9-B10)</f>
        <v>128474</v>
      </c>
      <c r="C11" s="99">
        <f t="shared" si="0"/>
        <v>992331</v>
      </c>
      <c r="D11" s="99">
        <f t="shared" si="0"/>
        <v>1325020</v>
      </c>
      <c r="E11" s="99">
        <f t="shared" si="0"/>
        <v>7466</v>
      </c>
      <c r="F11" s="99">
        <f t="shared" si="0"/>
        <v>58242</v>
      </c>
      <c r="G11" s="99">
        <f t="shared" si="0"/>
        <v>6837</v>
      </c>
      <c r="H11" s="109">
        <f t="shared" si="0"/>
        <v>165452</v>
      </c>
      <c r="I11" s="99">
        <f t="shared" si="0"/>
        <v>59027</v>
      </c>
      <c r="J11" s="99">
        <f t="shared" si="0"/>
        <v>198455</v>
      </c>
      <c r="K11" s="99">
        <f t="shared" si="0"/>
        <v>23602</v>
      </c>
      <c r="L11" s="99">
        <v>1186539</v>
      </c>
      <c r="M11" s="99">
        <f t="shared" si="0"/>
        <v>9840</v>
      </c>
      <c r="N11" s="99">
        <f t="shared" si="0"/>
        <v>38362</v>
      </c>
      <c r="O11" s="99">
        <f t="shared" si="0"/>
        <v>239989</v>
      </c>
      <c r="P11" s="36">
        <f>SUM(B11:O11)</f>
        <v>4439636</v>
      </c>
    </row>
    <row r="12" spans="1:16" ht="29.25" customHeight="1">
      <c r="A12" s="171" t="s">
        <v>28</v>
      </c>
      <c r="B12" s="98">
        <v>23449</v>
      </c>
      <c r="C12" s="98">
        <v>603526</v>
      </c>
      <c r="D12" s="98">
        <v>586192</v>
      </c>
      <c r="E12" s="98">
        <v>5909</v>
      </c>
      <c r="F12" s="98">
        <v>41190</v>
      </c>
      <c r="G12" s="98">
        <v>30</v>
      </c>
      <c r="H12" s="101">
        <v>42744</v>
      </c>
      <c r="I12" s="98">
        <v>10663</v>
      </c>
      <c r="J12" s="98">
        <v>85057</v>
      </c>
      <c r="K12" s="98">
        <v>5695</v>
      </c>
      <c r="L12" s="98">
        <v>773939</v>
      </c>
      <c r="M12" s="98">
        <v>3487</v>
      </c>
      <c r="N12" s="98">
        <v>24595</v>
      </c>
      <c r="O12" s="98">
        <v>128193</v>
      </c>
      <c r="P12" s="36">
        <f>SUM(B12:O12)</f>
        <v>2334669</v>
      </c>
    </row>
    <row r="13" spans="1:16" ht="29.25" customHeight="1">
      <c r="A13" s="171" t="s">
        <v>29</v>
      </c>
      <c r="B13" s="98">
        <v>44214</v>
      </c>
      <c r="C13" s="98">
        <v>101561</v>
      </c>
      <c r="D13" s="98">
        <v>0</v>
      </c>
      <c r="E13" s="98">
        <v>0</v>
      </c>
      <c r="F13" s="98">
        <v>9149</v>
      </c>
      <c r="G13" s="98">
        <v>4343</v>
      </c>
      <c r="H13" s="101">
        <v>46652</v>
      </c>
      <c r="I13" s="98">
        <v>1968</v>
      </c>
      <c r="J13" s="98">
        <v>452</v>
      </c>
      <c r="K13" s="98">
        <v>0</v>
      </c>
      <c r="L13" s="98">
        <v>80</v>
      </c>
      <c r="M13" s="98">
        <v>0</v>
      </c>
      <c r="N13" s="98">
        <v>0</v>
      </c>
      <c r="O13" s="98">
        <v>2189</v>
      </c>
      <c r="P13" s="36">
        <f>SUM(B13:O13)</f>
        <v>210608</v>
      </c>
    </row>
    <row r="14" spans="1:16" ht="29.25" customHeight="1">
      <c r="A14" s="172" t="s">
        <v>30</v>
      </c>
      <c r="B14" s="97"/>
      <c r="C14" s="97"/>
      <c r="D14" s="97"/>
      <c r="E14" s="97"/>
      <c r="F14" s="100"/>
      <c r="G14" s="100"/>
      <c r="H14" s="108"/>
      <c r="I14" s="97"/>
      <c r="J14" s="97"/>
      <c r="K14" s="97"/>
      <c r="L14" s="100"/>
      <c r="M14" s="97"/>
      <c r="N14" s="97"/>
      <c r="O14" s="97"/>
      <c r="P14" s="33"/>
    </row>
    <row r="15" spans="1:16" ht="17.25" customHeight="1">
      <c r="A15" s="171" t="s">
        <v>25</v>
      </c>
      <c r="B15" s="97">
        <v>37720</v>
      </c>
      <c r="C15" s="97">
        <v>614991</v>
      </c>
      <c r="D15" s="97">
        <v>1045841</v>
      </c>
      <c r="E15" s="97">
        <v>5849</v>
      </c>
      <c r="F15" s="97">
        <v>37099</v>
      </c>
      <c r="G15" s="97">
        <v>4449</v>
      </c>
      <c r="H15" s="108">
        <v>38931</v>
      </c>
      <c r="I15" s="97">
        <v>23376</v>
      </c>
      <c r="J15" s="97">
        <v>122740</v>
      </c>
      <c r="K15" s="97">
        <v>19844</v>
      </c>
      <c r="L15" s="97">
        <v>753642</v>
      </c>
      <c r="M15" s="97">
        <v>6317</v>
      </c>
      <c r="N15" s="97">
        <v>29995</v>
      </c>
      <c r="O15" s="97">
        <v>157647</v>
      </c>
      <c r="P15" s="33">
        <f>SUM(B15:O15)</f>
        <v>2898441</v>
      </c>
    </row>
    <row r="16" spans="1:16" ht="17.25" customHeight="1">
      <c r="A16" s="171" t="s">
        <v>31</v>
      </c>
      <c r="B16" s="98">
        <v>0</v>
      </c>
      <c r="C16" s="98">
        <v>19635</v>
      </c>
      <c r="D16" s="98">
        <v>387</v>
      </c>
      <c r="E16" s="98">
        <v>9</v>
      </c>
      <c r="F16" s="98">
        <v>591</v>
      </c>
      <c r="G16" s="98">
        <v>14</v>
      </c>
      <c r="H16" s="101">
        <v>2156</v>
      </c>
      <c r="I16" s="98">
        <v>2073</v>
      </c>
      <c r="J16" s="98">
        <v>2891</v>
      </c>
      <c r="K16" s="98">
        <v>604</v>
      </c>
      <c r="L16" s="98">
        <v>25525</v>
      </c>
      <c r="M16" s="98">
        <v>0</v>
      </c>
      <c r="N16" s="98">
        <v>1872</v>
      </c>
      <c r="O16" s="98">
        <v>0</v>
      </c>
      <c r="P16" s="36">
        <f>SUM(B16:O16)</f>
        <v>55757</v>
      </c>
    </row>
    <row r="17" spans="1:16" ht="17.25" customHeight="1">
      <c r="A17" s="174" t="s">
        <v>27</v>
      </c>
      <c r="B17" s="99">
        <f t="shared" ref="B17:O17" si="1">(B15-B16)</f>
        <v>37720</v>
      </c>
      <c r="C17" s="99">
        <f t="shared" si="1"/>
        <v>595356</v>
      </c>
      <c r="D17" s="99">
        <f t="shared" si="1"/>
        <v>1045454</v>
      </c>
      <c r="E17" s="99">
        <f t="shared" si="1"/>
        <v>5840</v>
      </c>
      <c r="F17" s="99">
        <f t="shared" si="1"/>
        <v>36508</v>
      </c>
      <c r="G17" s="99">
        <f t="shared" si="1"/>
        <v>4435</v>
      </c>
      <c r="H17" s="109">
        <f t="shared" si="1"/>
        <v>36775</v>
      </c>
      <c r="I17" s="99">
        <f t="shared" si="1"/>
        <v>21303</v>
      </c>
      <c r="J17" s="99">
        <f t="shared" si="1"/>
        <v>119849</v>
      </c>
      <c r="K17" s="99">
        <f t="shared" si="1"/>
        <v>19240</v>
      </c>
      <c r="L17" s="99">
        <v>728117</v>
      </c>
      <c r="M17" s="99">
        <f t="shared" si="1"/>
        <v>6317</v>
      </c>
      <c r="N17" s="99">
        <f t="shared" si="1"/>
        <v>28123</v>
      </c>
      <c r="O17" s="99">
        <f t="shared" si="1"/>
        <v>157647</v>
      </c>
      <c r="P17" s="36">
        <f>SUM(B17:O17)</f>
        <v>2842684</v>
      </c>
    </row>
    <row r="18" spans="1:16" ht="30" customHeight="1">
      <c r="A18" s="172" t="s">
        <v>32</v>
      </c>
      <c r="B18" s="97"/>
      <c r="C18" s="97"/>
      <c r="D18" s="97"/>
      <c r="E18" s="97"/>
      <c r="F18" s="100"/>
      <c r="G18" s="100"/>
      <c r="H18" s="108"/>
      <c r="I18" s="97"/>
      <c r="J18" s="97"/>
      <c r="K18" s="97"/>
      <c r="L18" s="100">
        <v>0</v>
      </c>
      <c r="M18" s="97"/>
      <c r="N18" s="97"/>
      <c r="O18" s="97"/>
      <c r="P18" s="33"/>
    </row>
    <row r="19" spans="1:16" ht="17.25" customHeight="1">
      <c r="A19" s="171" t="s">
        <v>33</v>
      </c>
      <c r="B19" s="98">
        <v>5794</v>
      </c>
      <c r="C19" s="97">
        <v>7830</v>
      </c>
      <c r="D19" s="97">
        <v>0</v>
      </c>
      <c r="E19" s="97">
        <v>78</v>
      </c>
      <c r="F19" s="97">
        <v>301</v>
      </c>
      <c r="G19" s="97">
        <v>25</v>
      </c>
      <c r="H19" s="108">
        <v>3288</v>
      </c>
      <c r="I19" s="97">
        <v>0</v>
      </c>
      <c r="J19" s="97">
        <v>2749</v>
      </c>
      <c r="K19" s="98">
        <v>490</v>
      </c>
      <c r="L19" s="97">
        <v>6957</v>
      </c>
      <c r="M19" s="97">
        <v>0</v>
      </c>
      <c r="N19" s="97">
        <v>674</v>
      </c>
      <c r="O19" s="97">
        <v>0</v>
      </c>
      <c r="P19" s="33">
        <f t="shared" ref="P19:P25" si="2">SUM(B19:O19)</f>
        <v>28186</v>
      </c>
    </row>
    <row r="20" spans="1:16" ht="17.25" customHeight="1">
      <c r="A20" s="171" t="s">
        <v>34</v>
      </c>
      <c r="B20" s="98">
        <v>5538</v>
      </c>
      <c r="C20" s="98">
        <v>39047</v>
      </c>
      <c r="D20" s="98">
        <v>39608</v>
      </c>
      <c r="E20" s="98">
        <v>661</v>
      </c>
      <c r="F20" s="98">
        <v>3442</v>
      </c>
      <c r="G20" s="98">
        <v>520</v>
      </c>
      <c r="H20" s="101">
        <v>13268</v>
      </c>
      <c r="I20" s="98">
        <v>6632</v>
      </c>
      <c r="J20" s="98">
        <v>19647</v>
      </c>
      <c r="K20" s="98">
        <v>1934</v>
      </c>
      <c r="L20" s="98">
        <v>32706</v>
      </c>
      <c r="M20" s="98">
        <v>2133</v>
      </c>
      <c r="N20" s="98">
        <v>3868</v>
      </c>
      <c r="O20" s="98">
        <v>24649</v>
      </c>
      <c r="P20" s="36">
        <f t="shared" si="2"/>
        <v>193653</v>
      </c>
    </row>
    <row r="21" spans="1:16" ht="17.25" customHeight="1">
      <c r="A21" s="174" t="s">
        <v>27</v>
      </c>
      <c r="B21" s="99">
        <f t="shared" ref="B21:O21" si="3">(B19-B20)</f>
        <v>256</v>
      </c>
      <c r="C21" s="99">
        <f t="shared" si="3"/>
        <v>-31217</v>
      </c>
      <c r="D21" s="99">
        <f t="shared" si="3"/>
        <v>-39608</v>
      </c>
      <c r="E21" s="99">
        <f t="shared" si="3"/>
        <v>-583</v>
      </c>
      <c r="F21" s="99">
        <f t="shared" si="3"/>
        <v>-3141</v>
      </c>
      <c r="G21" s="99">
        <f t="shared" si="3"/>
        <v>-495</v>
      </c>
      <c r="H21" s="109">
        <f t="shared" si="3"/>
        <v>-9980</v>
      </c>
      <c r="I21" s="99">
        <f t="shared" si="3"/>
        <v>-6632</v>
      </c>
      <c r="J21" s="99">
        <f t="shared" si="3"/>
        <v>-16898</v>
      </c>
      <c r="K21" s="99">
        <f t="shared" si="3"/>
        <v>-1444</v>
      </c>
      <c r="L21" s="99">
        <v>-25749</v>
      </c>
      <c r="M21" s="99">
        <f t="shared" si="3"/>
        <v>-2133</v>
      </c>
      <c r="N21" s="99">
        <f t="shared" si="3"/>
        <v>-3194</v>
      </c>
      <c r="O21" s="99">
        <f t="shared" si="3"/>
        <v>-24649</v>
      </c>
      <c r="P21" s="36">
        <f t="shared" si="2"/>
        <v>-165467</v>
      </c>
    </row>
    <row r="22" spans="1:16" ht="30" customHeight="1">
      <c r="A22" s="171" t="s">
        <v>35</v>
      </c>
      <c r="B22" s="98">
        <v>33417</v>
      </c>
      <c r="C22" s="98">
        <v>130191</v>
      </c>
      <c r="D22" s="98">
        <v>234781</v>
      </c>
      <c r="E22" s="98">
        <v>1794</v>
      </c>
      <c r="F22" s="98">
        <v>11352</v>
      </c>
      <c r="G22" s="98">
        <v>1015</v>
      </c>
      <c r="H22" s="101">
        <v>18776</v>
      </c>
      <c r="I22" s="98">
        <v>9579</v>
      </c>
      <c r="J22" s="98">
        <v>44812</v>
      </c>
      <c r="K22" s="98">
        <v>7805</v>
      </c>
      <c r="L22" s="98">
        <v>127779</v>
      </c>
      <c r="M22" s="98">
        <v>5598</v>
      </c>
      <c r="N22" s="98">
        <v>11195</v>
      </c>
      <c r="O22" s="98">
        <v>17804</v>
      </c>
      <c r="P22" s="36">
        <f t="shared" si="2"/>
        <v>655898</v>
      </c>
    </row>
    <row r="23" spans="1:16" ht="30" customHeight="1">
      <c r="A23" s="171" t="s">
        <v>37</v>
      </c>
      <c r="B23" s="98">
        <v>0</v>
      </c>
      <c r="C23" s="98">
        <v>8075</v>
      </c>
      <c r="D23" s="98">
        <v>0</v>
      </c>
      <c r="E23" s="98">
        <v>607</v>
      </c>
      <c r="F23" s="98">
        <v>4743</v>
      </c>
      <c r="G23" s="98">
        <v>650</v>
      </c>
      <c r="H23" s="101">
        <v>0</v>
      </c>
      <c r="I23" s="98">
        <v>0</v>
      </c>
      <c r="J23" s="98">
        <v>2236</v>
      </c>
      <c r="K23" s="98">
        <v>0</v>
      </c>
      <c r="L23" s="98">
        <v>28250</v>
      </c>
      <c r="M23" s="98">
        <v>0</v>
      </c>
      <c r="N23" s="98">
        <v>1990</v>
      </c>
      <c r="O23" s="98">
        <v>18838</v>
      </c>
      <c r="P23" s="36">
        <f t="shared" si="2"/>
        <v>65389</v>
      </c>
    </row>
    <row r="24" spans="1:16" ht="30" customHeight="1">
      <c r="A24" s="171" t="s">
        <v>40</v>
      </c>
      <c r="B24" s="101">
        <v>615677</v>
      </c>
      <c r="C24" s="98">
        <v>8099304</v>
      </c>
      <c r="D24" s="101">
        <v>2595144</v>
      </c>
      <c r="E24" s="101">
        <v>53822</v>
      </c>
      <c r="F24" s="102">
        <v>434733</v>
      </c>
      <c r="G24" s="110">
        <v>37968</v>
      </c>
      <c r="H24" s="101">
        <v>467500</v>
      </c>
      <c r="I24" s="101">
        <v>103179</v>
      </c>
      <c r="J24" s="101">
        <v>953246</v>
      </c>
      <c r="K24" s="101">
        <v>92216</v>
      </c>
      <c r="L24" s="102">
        <v>10274827</v>
      </c>
      <c r="M24" s="101">
        <v>55140</v>
      </c>
      <c r="N24" s="98">
        <v>217775</v>
      </c>
      <c r="O24" s="101">
        <v>1114770</v>
      </c>
      <c r="P24" s="36">
        <f>SUM(B24:O24)</f>
        <v>25115301</v>
      </c>
    </row>
    <row r="25" spans="1:16" ht="30" customHeight="1">
      <c r="A25" s="173" t="s">
        <v>41</v>
      </c>
      <c r="B25" s="103">
        <v>770820</v>
      </c>
      <c r="C25" s="103">
        <v>9748836</v>
      </c>
      <c r="D25" s="103">
        <v>2944070</v>
      </c>
      <c r="E25" s="103">
        <v>58372</v>
      </c>
      <c r="F25" s="103">
        <v>487571</v>
      </c>
      <c r="G25" s="111">
        <v>42585</v>
      </c>
      <c r="H25" s="103">
        <v>651825</v>
      </c>
      <c r="I25" s="103">
        <v>137323</v>
      </c>
      <c r="J25" s="103">
        <v>1047887</v>
      </c>
      <c r="K25" s="103">
        <v>92951</v>
      </c>
      <c r="L25" s="103">
        <v>11283911</v>
      </c>
      <c r="M25" s="103">
        <v>53965</v>
      </c>
      <c r="N25" s="103">
        <v>234461</v>
      </c>
      <c r="O25" s="103">
        <v>1261130</v>
      </c>
      <c r="P25" s="55">
        <f t="shared" si="2"/>
        <v>28815707</v>
      </c>
    </row>
    <row r="26" spans="1:16" ht="15" customHeight="1">
      <c r="B26" s="104"/>
      <c r="C26" s="104"/>
      <c r="E26" s="104"/>
      <c r="G26" s="104"/>
      <c r="H26" s="112"/>
      <c r="M26" s="104"/>
      <c r="O26" s="113"/>
    </row>
  </sheetData>
  <mergeCells count="4">
    <mergeCell ref="A1:P1"/>
    <mergeCell ref="A2:P2"/>
    <mergeCell ref="A3:P3"/>
    <mergeCell ref="A4:P4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5"/>
  <sheetViews>
    <sheetView topLeftCell="A4" workbookViewId="0">
      <selection activeCell="D19" sqref="D19"/>
    </sheetView>
  </sheetViews>
  <sheetFormatPr defaultColWidth="9" defaultRowHeight="12.75"/>
  <cols>
    <col min="1" max="1" width="24.28515625" style="56" customWidth="1"/>
    <col min="2" max="2" width="8.5703125" customWidth="1"/>
    <col min="3" max="3" width="10" customWidth="1"/>
    <col min="4" max="4" width="10.5703125" style="104" customWidth="1"/>
    <col min="5" max="5" width="8.140625" customWidth="1"/>
    <col min="6" max="6" width="8.5703125" style="104" customWidth="1"/>
    <col min="7" max="7" width="8.140625" customWidth="1"/>
    <col min="8" max="8" width="8.5703125" style="104" customWidth="1"/>
    <col min="9" max="9" width="8.7109375" style="104" customWidth="1"/>
    <col min="10" max="10" width="8.5703125" style="104" customWidth="1"/>
    <col min="11" max="11" width="8.42578125" style="104" customWidth="1"/>
    <col min="12" max="13" width="9.85546875" style="104" customWidth="1"/>
    <col min="14" max="14" width="8.140625" customWidth="1"/>
    <col min="15" max="15" width="8.7109375" style="104" customWidth="1"/>
    <col min="16" max="16" width="8.5703125" style="62" customWidth="1"/>
    <col min="17" max="17" width="11.5703125" customWidth="1"/>
  </cols>
  <sheetData>
    <row r="1" spans="1:21" ht="16.5" customHeight="1">
      <c r="A1" s="5"/>
      <c r="B1" s="6"/>
      <c r="C1" s="6"/>
      <c r="D1" s="90"/>
      <c r="E1" s="6"/>
      <c r="F1" s="91"/>
      <c r="G1" s="7"/>
      <c r="H1" s="90"/>
      <c r="I1" s="90"/>
      <c r="J1" s="90"/>
      <c r="K1" s="90"/>
      <c r="L1" s="91"/>
      <c r="M1" s="91"/>
      <c r="N1" s="6"/>
      <c r="O1" s="90"/>
      <c r="P1" s="8"/>
      <c r="Q1" s="9"/>
    </row>
    <row r="2" spans="1:21" ht="39" customHeight="1">
      <c r="A2" s="181"/>
      <c r="B2" s="186"/>
      <c r="C2" s="186"/>
      <c r="D2" s="186"/>
      <c r="E2" s="186"/>
      <c r="F2" s="186"/>
      <c r="G2" s="186"/>
      <c r="H2" s="185" t="s">
        <v>0</v>
      </c>
      <c r="I2" s="185"/>
      <c r="J2" s="186"/>
      <c r="K2" s="186"/>
      <c r="L2" s="186"/>
      <c r="M2" s="186"/>
      <c r="N2" s="186"/>
      <c r="O2" s="182"/>
      <c r="P2" s="182"/>
      <c r="Q2" s="182"/>
    </row>
    <row r="3" spans="1:21" ht="22.5" customHeight="1">
      <c r="A3" s="181"/>
      <c r="B3" s="186"/>
      <c r="C3" s="186"/>
      <c r="D3" s="186"/>
      <c r="E3" s="186"/>
      <c r="F3" s="186"/>
      <c r="G3" s="186"/>
      <c r="H3" s="185" t="s">
        <v>48</v>
      </c>
      <c r="I3" s="185"/>
      <c r="J3" s="186"/>
      <c r="K3" s="186"/>
      <c r="L3" s="186"/>
      <c r="M3" s="186"/>
      <c r="N3" s="186"/>
      <c r="O3" s="182"/>
      <c r="P3" s="182"/>
      <c r="Q3" s="182"/>
    </row>
    <row r="4" spans="1:21" ht="17.25" customHeight="1">
      <c r="A4" s="5"/>
      <c r="B4" s="6"/>
      <c r="C4" s="6"/>
      <c r="D4" s="90"/>
      <c r="E4" s="6"/>
      <c r="F4" s="91"/>
      <c r="G4" s="7"/>
      <c r="H4" s="90"/>
      <c r="I4" s="90"/>
      <c r="J4" s="90"/>
      <c r="K4" s="90"/>
      <c r="L4" s="91"/>
      <c r="M4" s="91"/>
      <c r="N4" s="6"/>
      <c r="O4" s="90"/>
      <c r="P4" s="8"/>
      <c r="Q4" s="9" t="s">
        <v>2</v>
      </c>
      <c r="U4" s="10"/>
    </row>
    <row r="5" spans="1:21" s="10" customFormat="1" ht="13.5" customHeight="1">
      <c r="A5" s="11"/>
      <c r="B5" s="92"/>
      <c r="C5" s="12"/>
      <c r="D5" s="92"/>
      <c r="E5" s="92"/>
      <c r="F5" s="92"/>
      <c r="G5" s="93"/>
      <c r="H5" s="92"/>
      <c r="I5" s="92"/>
      <c r="J5" s="92"/>
      <c r="K5" s="92"/>
      <c r="L5" s="94"/>
      <c r="M5" s="94"/>
      <c r="N5" s="11"/>
      <c r="O5" s="95"/>
      <c r="P5" s="16"/>
      <c r="Q5" s="17"/>
    </row>
    <row r="6" spans="1:21">
      <c r="A6" s="164"/>
      <c r="B6" s="165" t="s">
        <v>3</v>
      </c>
      <c r="C6" s="165" t="s">
        <v>4</v>
      </c>
      <c r="D6" s="165"/>
      <c r="E6" s="165"/>
      <c r="F6" s="165" t="s">
        <v>5</v>
      </c>
      <c r="G6" s="165"/>
      <c r="H6" s="165" t="s">
        <v>6</v>
      </c>
      <c r="I6" s="165" t="s">
        <v>7</v>
      </c>
      <c r="J6" s="165" t="s">
        <v>8</v>
      </c>
      <c r="K6" s="165" t="s">
        <v>9</v>
      </c>
      <c r="L6" s="165"/>
      <c r="M6" s="165" t="s">
        <v>19</v>
      </c>
      <c r="N6" s="177" t="s">
        <v>49</v>
      </c>
      <c r="O6" s="165"/>
      <c r="P6" s="183" t="s">
        <v>45</v>
      </c>
      <c r="Q6" s="180"/>
    </row>
    <row r="7" spans="1:21">
      <c r="A7" s="167"/>
      <c r="B7" s="168" t="s">
        <v>10</v>
      </c>
      <c r="C7" s="168" t="s">
        <v>8</v>
      </c>
      <c r="D7" s="168" t="s">
        <v>11</v>
      </c>
      <c r="E7" s="168" t="s">
        <v>12</v>
      </c>
      <c r="F7" s="168" t="s">
        <v>13</v>
      </c>
      <c r="G7" s="168" t="s">
        <v>14</v>
      </c>
      <c r="H7" s="168" t="s">
        <v>15</v>
      </c>
      <c r="I7" s="168" t="s">
        <v>16</v>
      </c>
      <c r="J7" s="168" t="s">
        <v>17</v>
      </c>
      <c r="K7" s="168" t="s">
        <v>18</v>
      </c>
      <c r="L7" s="168" t="s">
        <v>19</v>
      </c>
      <c r="M7" s="168" t="s">
        <v>50</v>
      </c>
      <c r="N7" s="178" t="s">
        <v>20</v>
      </c>
      <c r="O7" s="168" t="s">
        <v>21</v>
      </c>
      <c r="P7" s="184" t="s">
        <v>51</v>
      </c>
      <c r="Q7" s="176" t="s">
        <v>23</v>
      </c>
    </row>
    <row r="8" spans="1:21" ht="30" customHeight="1">
      <c r="A8" s="170" t="s">
        <v>24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27"/>
      <c r="O8" s="96"/>
      <c r="P8" s="28"/>
      <c r="Q8" s="29"/>
    </row>
    <row r="9" spans="1:21" ht="17.25" customHeight="1">
      <c r="A9" s="171" t="s">
        <v>25</v>
      </c>
      <c r="B9" s="97">
        <v>148503</v>
      </c>
      <c r="C9" s="97">
        <v>853265</v>
      </c>
      <c r="D9" s="97">
        <v>1331656</v>
      </c>
      <c r="E9" s="97">
        <v>7180</v>
      </c>
      <c r="F9" s="97">
        <v>58519</v>
      </c>
      <c r="G9" s="97">
        <v>7170</v>
      </c>
      <c r="H9" s="97">
        <v>117098</v>
      </c>
      <c r="I9" s="97">
        <v>48381</v>
      </c>
      <c r="J9" s="97">
        <v>190929</v>
      </c>
      <c r="K9" s="97">
        <v>25694</v>
      </c>
      <c r="L9" s="97">
        <v>554075</v>
      </c>
      <c r="M9" s="97">
        <v>561911</v>
      </c>
      <c r="N9" s="31">
        <v>6546</v>
      </c>
      <c r="O9" s="97">
        <v>38900</v>
      </c>
      <c r="P9" s="32">
        <v>192710</v>
      </c>
      <c r="Q9" s="33">
        <f>SUM(B9:P9)</f>
        <v>4142537</v>
      </c>
    </row>
    <row r="10" spans="1:21" ht="17.25" customHeight="1">
      <c r="A10" s="171" t="s">
        <v>26</v>
      </c>
      <c r="B10" s="98">
        <v>15528</v>
      </c>
      <c r="C10" s="98">
        <v>37479</v>
      </c>
      <c r="D10" s="98">
        <v>8058</v>
      </c>
      <c r="E10" s="98">
        <v>392</v>
      </c>
      <c r="F10" s="98">
        <v>2779</v>
      </c>
      <c r="G10" s="98">
        <v>405</v>
      </c>
      <c r="H10" s="98">
        <v>11596</v>
      </c>
      <c r="I10" s="98">
        <v>5811</v>
      </c>
      <c r="J10" s="98">
        <v>16530</v>
      </c>
      <c r="K10" s="98">
        <v>7274</v>
      </c>
      <c r="L10" s="98">
        <v>52427</v>
      </c>
      <c r="M10" s="98">
        <v>0</v>
      </c>
      <c r="N10" s="34">
        <v>346</v>
      </c>
      <c r="O10" s="98">
        <v>1666</v>
      </c>
      <c r="P10" s="35">
        <v>0</v>
      </c>
      <c r="Q10" s="36">
        <f>SUM(B10:P10)</f>
        <v>160291</v>
      </c>
    </row>
    <row r="11" spans="1:21" ht="17.25" customHeight="1">
      <c r="A11" s="174" t="s">
        <v>27</v>
      </c>
      <c r="B11" s="99">
        <f>(B9-B10)</f>
        <v>132975</v>
      </c>
      <c r="C11" s="99">
        <v>815786</v>
      </c>
      <c r="D11" s="99">
        <f t="shared" ref="D11:P11" si="0">(D9-D10)</f>
        <v>1323598</v>
      </c>
      <c r="E11" s="99">
        <f t="shared" si="0"/>
        <v>6788</v>
      </c>
      <c r="F11" s="99">
        <f t="shared" si="0"/>
        <v>55740</v>
      </c>
      <c r="G11" s="99">
        <f t="shared" si="0"/>
        <v>6765</v>
      </c>
      <c r="H11" s="99">
        <f t="shared" si="0"/>
        <v>105502</v>
      </c>
      <c r="I11" s="99">
        <f t="shared" si="0"/>
        <v>42570</v>
      </c>
      <c r="J11" s="99">
        <f t="shared" si="0"/>
        <v>174399</v>
      </c>
      <c r="K11" s="99">
        <f t="shared" si="0"/>
        <v>18420</v>
      </c>
      <c r="L11" s="99">
        <f t="shared" si="0"/>
        <v>501648</v>
      </c>
      <c r="M11" s="99">
        <f t="shared" si="0"/>
        <v>561911</v>
      </c>
      <c r="N11" s="99">
        <f t="shared" si="0"/>
        <v>6200</v>
      </c>
      <c r="O11" s="99">
        <f t="shared" si="0"/>
        <v>37234</v>
      </c>
      <c r="P11" s="38">
        <f t="shared" si="0"/>
        <v>192710</v>
      </c>
      <c r="Q11" s="36">
        <f>SUM(B11:P11)</f>
        <v>3982246</v>
      </c>
    </row>
    <row r="12" spans="1:21" ht="29.25" customHeight="1">
      <c r="A12" s="171" t="s">
        <v>28</v>
      </c>
      <c r="B12" s="98">
        <v>15400</v>
      </c>
      <c r="C12" s="98">
        <v>621168</v>
      </c>
      <c r="D12" s="98">
        <v>630545</v>
      </c>
      <c r="E12" s="98">
        <v>6116</v>
      </c>
      <c r="F12" s="98">
        <v>42209</v>
      </c>
      <c r="G12" s="98">
        <v>115</v>
      </c>
      <c r="H12" s="98">
        <v>39364</v>
      </c>
      <c r="I12" s="98">
        <v>9448</v>
      </c>
      <c r="J12" s="98">
        <v>90306</v>
      </c>
      <c r="K12" s="98">
        <v>5906</v>
      </c>
      <c r="L12" s="98">
        <v>246501</v>
      </c>
      <c r="M12" s="98">
        <v>531223</v>
      </c>
      <c r="N12" s="34">
        <v>3359</v>
      </c>
      <c r="O12" s="98">
        <v>20695</v>
      </c>
      <c r="P12" s="35">
        <v>107813</v>
      </c>
      <c r="Q12" s="36">
        <f>SUM(B12:P12)</f>
        <v>2370168</v>
      </c>
    </row>
    <row r="13" spans="1:21" ht="29.25" customHeight="1">
      <c r="A13" s="171" t="s">
        <v>29</v>
      </c>
      <c r="B13" s="98">
        <v>36388</v>
      </c>
      <c r="C13" s="98">
        <v>27427</v>
      </c>
      <c r="D13" s="98">
        <v>0</v>
      </c>
      <c r="E13" s="98">
        <v>0</v>
      </c>
      <c r="F13" s="98">
        <v>9058</v>
      </c>
      <c r="G13" s="98">
        <v>3215</v>
      </c>
      <c r="H13" s="98">
        <v>21898</v>
      </c>
      <c r="I13" s="98">
        <v>948</v>
      </c>
      <c r="J13" s="98">
        <v>83</v>
      </c>
      <c r="K13" s="98">
        <v>0</v>
      </c>
      <c r="L13" s="98">
        <v>730</v>
      </c>
      <c r="M13" s="98">
        <v>0</v>
      </c>
      <c r="N13" s="34">
        <v>10</v>
      </c>
      <c r="O13" s="98">
        <v>58397</v>
      </c>
      <c r="P13" s="35">
        <v>1632</v>
      </c>
      <c r="Q13" s="36">
        <f>SUM(B13:P13)</f>
        <v>159786</v>
      </c>
    </row>
    <row r="14" spans="1:21" ht="29.25" customHeight="1">
      <c r="A14" s="172" t="s">
        <v>30</v>
      </c>
      <c r="B14" s="97"/>
      <c r="C14" s="97"/>
      <c r="D14" s="97"/>
      <c r="E14" s="97"/>
      <c r="F14" s="100"/>
      <c r="G14" s="100"/>
      <c r="H14" s="97"/>
      <c r="I14" s="97"/>
      <c r="J14" s="97"/>
      <c r="K14" s="97"/>
      <c r="L14" s="100"/>
      <c r="M14" s="100"/>
      <c r="N14" s="31"/>
      <c r="O14" s="97"/>
      <c r="P14" s="32"/>
      <c r="Q14" s="33"/>
    </row>
    <row r="15" spans="1:21" ht="17.25" customHeight="1">
      <c r="A15" s="171" t="s">
        <v>25</v>
      </c>
      <c r="B15" s="97">
        <v>54714</v>
      </c>
      <c r="C15" s="97">
        <v>569204</v>
      </c>
      <c r="D15" s="97">
        <v>653986</v>
      </c>
      <c r="E15" s="97">
        <v>6384</v>
      </c>
      <c r="F15" s="97">
        <v>40396</v>
      </c>
      <c r="G15" s="97">
        <v>1119</v>
      </c>
      <c r="H15" s="97">
        <v>31745</v>
      </c>
      <c r="I15" s="97">
        <v>18674</v>
      </c>
      <c r="J15" s="97">
        <v>107521</v>
      </c>
      <c r="K15" s="97">
        <v>15622</v>
      </c>
      <c r="L15" s="97">
        <v>297695</v>
      </c>
      <c r="M15" s="97">
        <v>285910</v>
      </c>
      <c r="N15" s="31">
        <v>5406</v>
      </c>
      <c r="O15" s="97">
        <v>25256</v>
      </c>
      <c r="P15" s="32">
        <v>114730</v>
      </c>
      <c r="Q15" s="33">
        <f>SUM(B15:P15)</f>
        <v>2228362</v>
      </c>
    </row>
    <row r="16" spans="1:21" ht="17.25" customHeight="1">
      <c r="A16" s="171" t="s">
        <v>31</v>
      </c>
      <c r="B16" s="98">
        <v>0</v>
      </c>
      <c r="C16" s="98">
        <v>10987</v>
      </c>
      <c r="D16" s="98">
        <v>865</v>
      </c>
      <c r="E16" s="98">
        <v>392</v>
      </c>
      <c r="F16" s="98">
        <v>0</v>
      </c>
      <c r="G16" s="98">
        <v>182</v>
      </c>
      <c r="H16" s="98">
        <v>3962</v>
      </c>
      <c r="I16" s="98">
        <v>34</v>
      </c>
      <c r="J16" s="98">
        <v>2994</v>
      </c>
      <c r="K16" s="98">
        <v>953</v>
      </c>
      <c r="L16" s="98">
        <v>15007</v>
      </c>
      <c r="M16" s="98">
        <v>0</v>
      </c>
      <c r="N16" s="34">
        <v>171</v>
      </c>
      <c r="O16" s="98">
        <v>516</v>
      </c>
      <c r="P16" s="35">
        <v>0</v>
      </c>
      <c r="Q16" s="36">
        <f>SUM(B16:P16)</f>
        <v>36063</v>
      </c>
    </row>
    <row r="17" spans="1:18" ht="17.25" customHeight="1">
      <c r="A17" s="174" t="s">
        <v>27</v>
      </c>
      <c r="B17" s="99">
        <f>(B15-B16)</f>
        <v>54714</v>
      </c>
      <c r="C17" s="99">
        <v>558217</v>
      </c>
      <c r="D17" s="99">
        <f t="shared" ref="D17:P17" si="1">(D15-D16)</f>
        <v>653121</v>
      </c>
      <c r="E17" s="99">
        <f t="shared" si="1"/>
        <v>5992</v>
      </c>
      <c r="F17" s="99">
        <f t="shared" si="1"/>
        <v>40396</v>
      </c>
      <c r="G17" s="99">
        <f t="shared" si="1"/>
        <v>937</v>
      </c>
      <c r="H17" s="99">
        <f t="shared" si="1"/>
        <v>27783</v>
      </c>
      <c r="I17" s="99">
        <f t="shared" si="1"/>
        <v>18640</v>
      </c>
      <c r="J17" s="99">
        <f t="shared" si="1"/>
        <v>104527</v>
      </c>
      <c r="K17" s="99">
        <f t="shared" si="1"/>
        <v>14669</v>
      </c>
      <c r="L17" s="99">
        <f t="shared" si="1"/>
        <v>282688</v>
      </c>
      <c r="M17" s="99">
        <f t="shared" si="1"/>
        <v>285910</v>
      </c>
      <c r="N17" s="99">
        <f t="shared" si="1"/>
        <v>5235</v>
      </c>
      <c r="O17" s="99">
        <f t="shared" si="1"/>
        <v>24740</v>
      </c>
      <c r="P17" s="38">
        <f t="shared" si="1"/>
        <v>114730</v>
      </c>
      <c r="Q17" s="36">
        <f>SUM(B17:P17)</f>
        <v>2192299</v>
      </c>
    </row>
    <row r="18" spans="1:18" ht="30" customHeight="1">
      <c r="A18" s="172" t="s">
        <v>32</v>
      </c>
      <c r="B18" s="97"/>
      <c r="C18" s="97"/>
      <c r="D18" s="97"/>
      <c r="E18" s="97"/>
      <c r="F18" s="100"/>
      <c r="G18" s="100"/>
      <c r="H18" s="97"/>
      <c r="I18" s="97"/>
      <c r="J18" s="97"/>
      <c r="K18" s="97"/>
      <c r="L18" s="100"/>
      <c r="M18" s="100"/>
      <c r="N18" s="31"/>
      <c r="O18" s="97"/>
      <c r="P18" s="32"/>
      <c r="Q18" s="33"/>
    </row>
    <row r="19" spans="1:18" ht="17.25" customHeight="1">
      <c r="A19" s="171" t="s">
        <v>33</v>
      </c>
      <c r="B19" s="97">
        <v>6670</v>
      </c>
      <c r="C19" s="97">
        <v>7535</v>
      </c>
      <c r="D19" s="97">
        <v>0</v>
      </c>
      <c r="E19" s="97">
        <v>41</v>
      </c>
      <c r="F19" s="97">
        <v>550</v>
      </c>
      <c r="G19" s="97">
        <v>22</v>
      </c>
      <c r="H19" s="97">
        <v>4580</v>
      </c>
      <c r="I19" s="97">
        <v>0</v>
      </c>
      <c r="J19" s="97">
        <v>2987</v>
      </c>
      <c r="K19" s="97">
        <v>660</v>
      </c>
      <c r="L19" s="97">
        <v>10142</v>
      </c>
      <c r="M19" s="97">
        <v>0</v>
      </c>
      <c r="N19" s="31">
        <v>0</v>
      </c>
      <c r="O19" s="97">
        <v>468</v>
      </c>
      <c r="P19" s="32">
        <v>0</v>
      </c>
      <c r="Q19" s="33">
        <f t="shared" ref="Q19:Q25" si="2">SUM(B19:P19)</f>
        <v>33655</v>
      </c>
    </row>
    <row r="20" spans="1:18" ht="17.25" customHeight="1">
      <c r="A20" s="171" t="s">
        <v>34</v>
      </c>
      <c r="B20" s="98">
        <v>5805</v>
      </c>
      <c r="C20" s="98">
        <v>31133</v>
      </c>
      <c r="D20" s="98">
        <v>38480</v>
      </c>
      <c r="E20" s="98">
        <v>468</v>
      </c>
      <c r="F20" s="98">
        <v>3733</v>
      </c>
      <c r="G20" s="98">
        <v>471</v>
      </c>
      <c r="H20" s="98">
        <v>7418</v>
      </c>
      <c r="I20" s="98">
        <v>4698</v>
      </c>
      <c r="J20" s="98">
        <v>16441</v>
      </c>
      <c r="K20" s="98">
        <v>2162</v>
      </c>
      <c r="L20" s="98">
        <v>27925</v>
      </c>
      <c r="M20" s="98">
        <v>0</v>
      </c>
      <c r="N20" s="34">
        <v>727</v>
      </c>
      <c r="O20" s="98">
        <v>3138</v>
      </c>
      <c r="P20" s="35">
        <v>17825</v>
      </c>
      <c r="Q20" s="36">
        <f t="shared" si="2"/>
        <v>160424</v>
      </c>
    </row>
    <row r="21" spans="1:18" ht="17.25" customHeight="1">
      <c r="A21" s="174" t="s">
        <v>27</v>
      </c>
      <c r="B21" s="99">
        <f>(B19-B20)</f>
        <v>865</v>
      </c>
      <c r="C21" s="99">
        <v>-23598</v>
      </c>
      <c r="D21" s="99">
        <f t="shared" ref="D21:P21" si="3">(D19-D20)</f>
        <v>-38480</v>
      </c>
      <c r="E21" s="99">
        <f t="shared" si="3"/>
        <v>-427</v>
      </c>
      <c r="F21" s="99">
        <f t="shared" si="3"/>
        <v>-3183</v>
      </c>
      <c r="G21" s="99">
        <f t="shared" si="3"/>
        <v>-449</v>
      </c>
      <c r="H21" s="99">
        <f t="shared" si="3"/>
        <v>-2838</v>
      </c>
      <c r="I21" s="99">
        <f t="shared" si="3"/>
        <v>-4698</v>
      </c>
      <c r="J21" s="99">
        <f t="shared" si="3"/>
        <v>-13454</v>
      </c>
      <c r="K21" s="99">
        <f t="shared" si="3"/>
        <v>-1502</v>
      </c>
      <c r="L21" s="99">
        <f t="shared" si="3"/>
        <v>-17783</v>
      </c>
      <c r="M21" s="99">
        <f t="shared" si="3"/>
        <v>0</v>
      </c>
      <c r="N21" s="99">
        <f t="shared" si="3"/>
        <v>-727</v>
      </c>
      <c r="O21" s="99">
        <f t="shared" si="3"/>
        <v>-2670</v>
      </c>
      <c r="P21" s="38">
        <f t="shared" si="3"/>
        <v>-17825</v>
      </c>
      <c r="Q21" s="36">
        <f t="shared" si="2"/>
        <v>-126769</v>
      </c>
    </row>
    <row r="22" spans="1:18" ht="30" customHeight="1">
      <c r="A22" s="171" t="s">
        <v>35</v>
      </c>
      <c r="B22" s="98">
        <v>27851</v>
      </c>
      <c r="C22" s="98">
        <v>124967</v>
      </c>
      <c r="D22" s="98">
        <v>356278</v>
      </c>
      <c r="E22" s="98">
        <v>1902</v>
      </c>
      <c r="F22" s="98">
        <v>10787</v>
      </c>
      <c r="G22" s="98">
        <v>807</v>
      </c>
      <c r="H22" s="98">
        <v>16536</v>
      </c>
      <c r="I22" s="98">
        <v>8511</v>
      </c>
      <c r="J22" s="98">
        <v>38310</v>
      </c>
      <c r="K22" s="98">
        <v>6242</v>
      </c>
      <c r="L22" s="98">
        <v>75715</v>
      </c>
      <c r="M22" s="98">
        <v>25383</v>
      </c>
      <c r="N22" s="34">
        <v>4522</v>
      </c>
      <c r="O22" s="98">
        <v>11806</v>
      </c>
      <c r="P22" s="35">
        <v>15877</v>
      </c>
      <c r="Q22" s="36">
        <f t="shared" si="2"/>
        <v>725494</v>
      </c>
    </row>
    <row r="23" spans="1:18" ht="30" customHeight="1">
      <c r="A23" s="171" t="s">
        <v>37</v>
      </c>
      <c r="B23" s="98">
        <v>0</v>
      </c>
      <c r="C23" s="98">
        <v>-2129</v>
      </c>
      <c r="D23" s="98">
        <v>5054</v>
      </c>
      <c r="E23" s="98">
        <v>810</v>
      </c>
      <c r="F23" s="98">
        <v>1216</v>
      </c>
      <c r="G23" s="98">
        <v>0</v>
      </c>
      <c r="H23" s="98">
        <v>0</v>
      </c>
      <c r="I23" s="98">
        <v>0</v>
      </c>
      <c r="J23" s="98">
        <v>2591</v>
      </c>
      <c r="K23" s="98">
        <v>0</v>
      </c>
      <c r="L23" s="98">
        <v>34288</v>
      </c>
      <c r="M23" s="98">
        <v>0</v>
      </c>
      <c r="N23" s="34">
        <v>0</v>
      </c>
      <c r="O23" s="98">
        <v>0</v>
      </c>
      <c r="P23" s="35">
        <v>23718</v>
      </c>
      <c r="Q23" s="36">
        <f t="shared" si="2"/>
        <v>65548</v>
      </c>
    </row>
    <row r="24" spans="1:18" ht="30" customHeight="1">
      <c r="A24" s="171" t="s">
        <v>40</v>
      </c>
      <c r="B24" s="163">
        <v>492240</v>
      </c>
      <c r="C24" s="101">
        <v>6929253</v>
      </c>
      <c r="D24" s="101">
        <v>1921905</v>
      </c>
      <c r="E24" s="101">
        <v>50048</v>
      </c>
      <c r="F24" s="102">
        <v>347777</v>
      </c>
      <c r="G24" s="101">
        <v>31393</v>
      </c>
      <c r="H24" s="101">
        <v>355800</v>
      </c>
      <c r="I24" s="101">
        <v>82063</v>
      </c>
      <c r="J24" s="101">
        <v>847158</v>
      </c>
      <c r="K24" s="101">
        <v>90428</v>
      </c>
      <c r="L24" s="102">
        <v>2575353</v>
      </c>
      <c r="M24" s="102">
        <v>5879817</v>
      </c>
      <c r="N24" s="47">
        <v>56544</v>
      </c>
      <c r="O24" s="98">
        <v>199062</v>
      </c>
      <c r="P24" s="51">
        <v>855086</v>
      </c>
      <c r="Q24" s="36">
        <f t="shared" si="2"/>
        <v>20713927</v>
      </c>
    </row>
    <row r="25" spans="1:18" ht="30" customHeight="1">
      <c r="A25" s="173" t="s">
        <v>41</v>
      </c>
      <c r="B25" s="103">
        <v>615677</v>
      </c>
      <c r="C25" s="103">
        <v>8099304</v>
      </c>
      <c r="D25" s="103">
        <v>2595144</v>
      </c>
      <c r="E25" s="103">
        <v>53821</v>
      </c>
      <c r="F25" s="103">
        <v>402175</v>
      </c>
      <c r="G25" s="103">
        <v>37968</v>
      </c>
      <c r="H25" s="103">
        <v>467500</v>
      </c>
      <c r="I25" s="103">
        <v>103179</v>
      </c>
      <c r="J25" s="103">
        <v>953246</v>
      </c>
      <c r="K25" s="103">
        <v>92216</v>
      </c>
      <c r="L25" s="103">
        <v>2999173</v>
      </c>
      <c r="M25" s="103">
        <v>7265654</v>
      </c>
      <c r="N25" s="53">
        <v>55140</v>
      </c>
      <c r="O25" s="103">
        <v>217775</v>
      </c>
      <c r="P25" s="54">
        <v>978015</v>
      </c>
      <c r="Q25" s="55">
        <f t="shared" si="2"/>
        <v>24935987</v>
      </c>
      <c r="R25" s="6"/>
    </row>
  </sheetData>
  <phoneticPr fontId="2" type="noConversion"/>
  <printOptions horizontalCentered="1"/>
  <pageMargins left="0.25" right="0.25" top="0.25" bottom="0.25" header="0" footer="0"/>
  <pageSetup paperSize="9" scale="80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workbookViewId="0"/>
  </sheetViews>
  <sheetFormatPr defaultColWidth="9" defaultRowHeight="12.75"/>
  <cols>
    <col min="1" max="1" width="24.28515625" style="56" customWidth="1"/>
    <col min="2" max="2" width="8.5703125" customWidth="1"/>
    <col min="3" max="3" width="10" customWidth="1"/>
    <col min="4" max="4" width="11.28515625" customWidth="1"/>
    <col min="5" max="5" width="8.140625" customWidth="1"/>
    <col min="6" max="6" width="8.5703125" customWidth="1"/>
    <col min="7" max="7" width="8.140625" customWidth="1"/>
    <col min="8" max="8" width="8.5703125" customWidth="1"/>
    <col min="9" max="9" width="8.7109375" customWidth="1"/>
    <col min="10" max="10" width="8.5703125" customWidth="1"/>
    <col min="11" max="11" width="8.42578125" customWidth="1"/>
    <col min="12" max="12" width="9.85546875" customWidth="1"/>
    <col min="13" max="13" width="8.140625" customWidth="1"/>
    <col min="14" max="14" width="8.7109375" customWidth="1"/>
    <col min="15" max="15" width="8.5703125" style="62" customWidth="1"/>
    <col min="16" max="16" width="11.5703125" customWidth="1"/>
  </cols>
  <sheetData>
    <row r="1" spans="1:20" ht="39" customHeight="1">
      <c r="A1" s="1"/>
      <c r="B1" s="2"/>
      <c r="C1" s="2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4"/>
      <c r="P1" s="2"/>
    </row>
    <row r="2" spans="1:20" ht="22.5" customHeight="1">
      <c r="A2" s="1"/>
      <c r="B2" s="2"/>
      <c r="C2" s="2"/>
      <c r="D2" s="2"/>
      <c r="E2" s="2"/>
      <c r="F2" s="2"/>
      <c r="G2" s="2"/>
      <c r="H2" s="3" t="s">
        <v>1</v>
      </c>
      <c r="I2" s="3"/>
      <c r="J2" s="2"/>
      <c r="K2" s="2"/>
      <c r="L2" s="2"/>
      <c r="M2" s="2"/>
      <c r="N2" s="2"/>
      <c r="O2" s="4"/>
      <c r="P2" s="2"/>
    </row>
    <row r="3" spans="1:20" ht="17.25" customHeight="1">
      <c r="A3" s="5"/>
      <c r="B3" s="6"/>
      <c r="C3" s="6"/>
      <c r="D3" s="6"/>
      <c r="E3" s="6"/>
      <c r="F3" s="7"/>
      <c r="G3" s="7"/>
      <c r="H3" s="6"/>
      <c r="I3" s="6"/>
      <c r="J3" s="6"/>
      <c r="K3" s="6"/>
      <c r="L3" s="7"/>
      <c r="M3" s="6"/>
      <c r="N3" s="6"/>
      <c r="O3" s="8"/>
      <c r="P3" s="9" t="s">
        <v>2</v>
      </c>
      <c r="T3" s="10"/>
    </row>
    <row r="4" spans="1:20" s="10" customFormat="1" ht="13.5" customHeight="1">
      <c r="A4" s="11"/>
      <c r="B4" s="12"/>
      <c r="C4" s="12"/>
      <c r="D4" s="12"/>
      <c r="E4" s="12"/>
      <c r="F4" s="13"/>
      <c r="G4" s="14"/>
      <c r="H4" s="12"/>
      <c r="I4" s="12"/>
      <c r="J4" s="12"/>
      <c r="K4" s="12"/>
      <c r="L4" s="15"/>
      <c r="M4" s="11"/>
      <c r="N4" s="11"/>
      <c r="O4" s="16"/>
      <c r="P4" s="17"/>
    </row>
    <row r="5" spans="1:20">
      <c r="A5" s="18"/>
      <c r="B5" s="19" t="s">
        <v>3</v>
      </c>
      <c r="C5" s="19" t="s">
        <v>4</v>
      </c>
      <c r="D5" s="19"/>
      <c r="E5" s="19"/>
      <c r="F5" s="19" t="s">
        <v>5</v>
      </c>
      <c r="G5" s="19"/>
      <c r="H5" s="19" t="s">
        <v>6</v>
      </c>
      <c r="I5" s="19" t="s">
        <v>7</v>
      </c>
      <c r="J5" s="19" t="s">
        <v>8</v>
      </c>
      <c r="K5" s="19" t="s">
        <v>9</v>
      </c>
      <c r="L5" s="19"/>
      <c r="M5" s="19"/>
      <c r="N5" s="19"/>
      <c r="O5" s="20"/>
      <c r="P5" s="21"/>
    </row>
    <row r="6" spans="1:20">
      <c r="A6" s="22"/>
      <c r="B6" s="23" t="s">
        <v>10</v>
      </c>
      <c r="C6" s="23" t="s">
        <v>8</v>
      </c>
      <c r="D6" s="23" t="s">
        <v>11</v>
      </c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18</v>
      </c>
      <c r="L6" s="23" t="s">
        <v>19</v>
      </c>
      <c r="M6" s="23" t="s">
        <v>20</v>
      </c>
      <c r="N6" s="23" t="s">
        <v>21</v>
      </c>
      <c r="O6" s="24" t="s">
        <v>22</v>
      </c>
      <c r="P6" s="25" t="s">
        <v>23</v>
      </c>
    </row>
    <row r="7" spans="1:20" ht="30" customHeight="1">
      <c r="A7" s="26" t="s">
        <v>24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/>
    </row>
    <row r="8" spans="1:20" ht="17.25" customHeight="1">
      <c r="A8" s="30" t="s">
        <v>25</v>
      </c>
      <c r="B8" s="31">
        <v>115895</v>
      </c>
      <c r="C8" s="31">
        <v>839058</v>
      </c>
      <c r="D8" s="31">
        <v>1147690</v>
      </c>
      <c r="E8" s="31">
        <v>6496</v>
      </c>
      <c r="F8" s="31">
        <v>65372</v>
      </c>
      <c r="G8" s="31">
        <v>5790</v>
      </c>
      <c r="H8" s="31">
        <v>99397</v>
      </c>
      <c r="I8" s="31">
        <v>38472</v>
      </c>
      <c r="J8" s="31">
        <v>173492</v>
      </c>
      <c r="K8" s="31">
        <v>17122</v>
      </c>
      <c r="L8" s="31">
        <v>1014452</v>
      </c>
      <c r="M8" s="31">
        <v>5237</v>
      </c>
      <c r="N8" s="31">
        <v>38431</v>
      </c>
      <c r="O8" s="32">
        <v>192710</v>
      </c>
      <c r="P8" s="33">
        <f>SUM(B8:O8)</f>
        <v>3759614</v>
      </c>
    </row>
    <row r="9" spans="1:20" ht="17.25" customHeight="1">
      <c r="A9" s="30" t="s">
        <v>26</v>
      </c>
      <c r="B9" s="34">
        <v>14604</v>
      </c>
      <c r="C9" s="34">
        <v>29803</v>
      </c>
      <c r="D9" s="34">
        <v>10369</v>
      </c>
      <c r="E9" s="34">
        <v>322</v>
      </c>
      <c r="F9" s="34">
        <v>2038</v>
      </c>
      <c r="G9" s="34">
        <v>742</v>
      </c>
      <c r="H9" s="34">
        <v>8283</v>
      </c>
      <c r="I9" s="34">
        <v>4260</v>
      </c>
      <c r="J9" s="34">
        <v>13774</v>
      </c>
      <c r="K9" s="34">
        <v>4294</v>
      </c>
      <c r="L9" s="34">
        <v>46279</v>
      </c>
      <c r="M9" s="34">
        <v>325</v>
      </c>
      <c r="N9" s="34">
        <v>981</v>
      </c>
      <c r="O9" s="35">
        <v>0</v>
      </c>
      <c r="P9" s="36">
        <f>SUM(B9:O9)</f>
        <v>136074</v>
      </c>
    </row>
    <row r="10" spans="1:20" ht="17.25" customHeight="1">
      <c r="A10" s="30" t="s">
        <v>27</v>
      </c>
      <c r="B10" s="37">
        <f t="shared" ref="B10:O10" si="0">(B8-B9)</f>
        <v>101291</v>
      </c>
      <c r="C10" s="37">
        <f t="shared" si="0"/>
        <v>809255</v>
      </c>
      <c r="D10" s="37">
        <f t="shared" si="0"/>
        <v>1137321</v>
      </c>
      <c r="E10" s="37">
        <f t="shared" si="0"/>
        <v>6174</v>
      </c>
      <c r="F10" s="37">
        <f t="shared" si="0"/>
        <v>63334</v>
      </c>
      <c r="G10" s="37">
        <f t="shared" si="0"/>
        <v>5048</v>
      </c>
      <c r="H10" s="37">
        <f t="shared" si="0"/>
        <v>91114</v>
      </c>
      <c r="I10" s="37">
        <f t="shared" si="0"/>
        <v>34212</v>
      </c>
      <c r="J10" s="37">
        <f t="shared" si="0"/>
        <v>159718</v>
      </c>
      <c r="K10" s="37">
        <f t="shared" si="0"/>
        <v>12828</v>
      </c>
      <c r="L10" s="37">
        <f t="shared" si="0"/>
        <v>968173</v>
      </c>
      <c r="M10" s="37">
        <f t="shared" si="0"/>
        <v>4912</v>
      </c>
      <c r="N10" s="37">
        <f t="shared" si="0"/>
        <v>37450</v>
      </c>
      <c r="O10" s="38">
        <f t="shared" si="0"/>
        <v>192710</v>
      </c>
      <c r="P10" s="36">
        <f>SUM(B10:O10)</f>
        <v>3623540</v>
      </c>
    </row>
    <row r="11" spans="1:20" ht="29.25" customHeight="1">
      <c r="A11" s="30" t="s">
        <v>28</v>
      </c>
      <c r="B11" s="34">
        <v>5031</v>
      </c>
      <c r="C11" s="34">
        <v>555589</v>
      </c>
      <c r="D11" s="34">
        <v>428023</v>
      </c>
      <c r="E11" s="34">
        <v>5150</v>
      </c>
      <c r="F11" s="34">
        <v>36831</v>
      </c>
      <c r="G11" s="34">
        <v>145</v>
      </c>
      <c r="H11" s="34">
        <v>33079</v>
      </c>
      <c r="I11" s="34">
        <v>7753</v>
      </c>
      <c r="J11" s="34">
        <v>76692</v>
      </c>
      <c r="K11" s="34">
        <v>10244</v>
      </c>
      <c r="L11" s="34">
        <v>651427</v>
      </c>
      <c r="M11" s="34">
        <v>3042</v>
      </c>
      <c r="N11" s="34">
        <v>21147</v>
      </c>
      <c r="O11" s="35">
        <v>107813</v>
      </c>
      <c r="P11" s="36">
        <f>SUM(B11:O11)</f>
        <v>1941966</v>
      </c>
    </row>
    <row r="12" spans="1:20" ht="29.25" customHeight="1">
      <c r="A12" s="30" t="s">
        <v>29</v>
      </c>
      <c r="B12" s="34">
        <v>31641</v>
      </c>
      <c r="C12" s="34">
        <v>70796</v>
      </c>
      <c r="D12" s="34">
        <v>0</v>
      </c>
      <c r="E12" s="34">
        <v>0</v>
      </c>
      <c r="F12" s="34">
        <v>0</v>
      </c>
      <c r="G12" s="34">
        <v>3444</v>
      </c>
      <c r="H12" s="34">
        <v>6623</v>
      </c>
      <c r="I12" s="34">
        <v>0</v>
      </c>
      <c r="J12" s="34">
        <v>80</v>
      </c>
      <c r="K12" s="34">
        <v>0</v>
      </c>
      <c r="L12" s="34">
        <v>3117</v>
      </c>
      <c r="M12" s="34">
        <v>340</v>
      </c>
      <c r="N12" s="34">
        <v>554</v>
      </c>
      <c r="O12" s="35">
        <v>1632</v>
      </c>
      <c r="P12" s="36">
        <f>SUM(B12:O12)</f>
        <v>118227</v>
      </c>
    </row>
    <row r="13" spans="1:20" ht="29.25" customHeight="1">
      <c r="A13" s="39" t="s">
        <v>30</v>
      </c>
      <c r="B13" s="31"/>
      <c r="C13" s="31"/>
      <c r="D13" s="31"/>
      <c r="E13" s="31"/>
      <c r="F13" s="40"/>
      <c r="G13" s="40"/>
      <c r="H13" s="31"/>
      <c r="I13" s="31"/>
      <c r="J13" s="31"/>
      <c r="K13" s="31"/>
      <c r="L13" s="40"/>
      <c r="M13" s="31"/>
      <c r="N13" s="31"/>
      <c r="O13" s="32"/>
      <c r="P13" s="33"/>
    </row>
    <row r="14" spans="1:20" ht="17.25" customHeight="1">
      <c r="A14" s="30" t="s">
        <v>25</v>
      </c>
      <c r="B14" s="31">
        <v>64070</v>
      </c>
      <c r="C14" s="31">
        <v>641300</v>
      </c>
      <c r="D14" s="31">
        <v>721155</v>
      </c>
      <c r="E14" s="31">
        <v>12136</v>
      </c>
      <c r="F14" s="31">
        <v>27457</v>
      </c>
      <c r="G14" s="31">
        <v>2673</v>
      </c>
      <c r="H14" s="31">
        <v>26482</v>
      </c>
      <c r="I14" s="31">
        <v>16649</v>
      </c>
      <c r="J14" s="31">
        <v>97259</v>
      </c>
      <c r="K14" s="31">
        <v>14589</v>
      </c>
      <c r="L14" s="31">
        <v>527700</v>
      </c>
      <c r="M14" s="31">
        <v>4245</v>
      </c>
      <c r="N14" s="31">
        <v>23790</v>
      </c>
      <c r="O14" s="32">
        <v>114730</v>
      </c>
      <c r="P14" s="33">
        <f>SUM(B14:O14)</f>
        <v>2294235</v>
      </c>
    </row>
    <row r="15" spans="1:20" ht="17.25" customHeight="1">
      <c r="A15" s="30" t="s">
        <v>31</v>
      </c>
      <c r="B15" s="34">
        <v>0</v>
      </c>
      <c r="C15" s="34">
        <v>5425</v>
      </c>
      <c r="D15" s="34">
        <v>1302</v>
      </c>
      <c r="E15" s="34">
        <v>0</v>
      </c>
      <c r="F15" s="34">
        <v>165</v>
      </c>
      <c r="G15" s="34">
        <v>355</v>
      </c>
      <c r="H15" s="34">
        <v>2062</v>
      </c>
      <c r="I15" s="34">
        <v>838</v>
      </c>
      <c r="J15" s="34">
        <v>2129</v>
      </c>
      <c r="K15" s="34">
        <v>0</v>
      </c>
      <c r="L15" s="34">
        <v>16095</v>
      </c>
      <c r="M15" s="34">
        <v>0</v>
      </c>
      <c r="N15" s="34">
        <v>1095</v>
      </c>
      <c r="O15" s="35">
        <v>0</v>
      </c>
      <c r="P15" s="36">
        <f>SUM(B15:O15)</f>
        <v>29466</v>
      </c>
    </row>
    <row r="16" spans="1:20" ht="17.25" customHeight="1">
      <c r="A16" s="30" t="s">
        <v>27</v>
      </c>
      <c r="B16" s="37">
        <f t="shared" ref="B16:O16" si="1">(B14-B15)</f>
        <v>64070</v>
      </c>
      <c r="C16" s="37">
        <f t="shared" si="1"/>
        <v>635875</v>
      </c>
      <c r="D16" s="37">
        <f t="shared" si="1"/>
        <v>719853</v>
      </c>
      <c r="E16" s="37">
        <f t="shared" si="1"/>
        <v>12136</v>
      </c>
      <c r="F16" s="37">
        <f t="shared" si="1"/>
        <v>27292</v>
      </c>
      <c r="G16" s="37">
        <f t="shared" si="1"/>
        <v>2318</v>
      </c>
      <c r="H16" s="37">
        <f t="shared" si="1"/>
        <v>24420</v>
      </c>
      <c r="I16" s="37">
        <f t="shared" si="1"/>
        <v>15811</v>
      </c>
      <c r="J16" s="37">
        <f t="shared" si="1"/>
        <v>95130</v>
      </c>
      <c r="K16" s="37">
        <f t="shared" si="1"/>
        <v>14589</v>
      </c>
      <c r="L16" s="37">
        <f t="shared" si="1"/>
        <v>511605</v>
      </c>
      <c r="M16" s="37">
        <f t="shared" si="1"/>
        <v>4245</v>
      </c>
      <c r="N16" s="37">
        <f t="shared" si="1"/>
        <v>22695</v>
      </c>
      <c r="O16" s="38">
        <f t="shared" si="1"/>
        <v>114730</v>
      </c>
      <c r="P16" s="36">
        <f>SUM(B16:O16)</f>
        <v>2264769</v>
      </c>
    </row>
    <row r="17" spans="1:17" ht="30" customHeight="1">
      <c r="A17" s="39" t="s">
        <v>32</v>
      </c>
      <c r="B17" s="31"/>
      <c r="C17" s="31"/>
      <c r="D17" s="31"/>
      <c r="E17" s="31"/>
      <c r="F17" s="40"/>
      <c r="G17" s="40"/>
      <c r="H17" s="31"/>
      <c r="I17" s="31"/>
      <c r="J17" s="31"/>
      <c r="K17" s="31"/>
      <c r="L17" s="40"/>
      <c r="M17" s="31"/>
      <c r="N17" s="31"/>
      <c r="O17" s="32"/>
      <c r="P17" s="33"/>
    </row>
    <row r="18" spans="1:17" ht="17.25" customHeight="1">
      <c r="A18" s="30" t="s">
        <v>33</v>
      </c>
      <c r="B18" s="31">
        <v>7217</v>
      </c>
      <c r="C18" s="31">
        <v>7348</v>
      </c>
      <c r="D18" s="31">
        <v>0</v>
      </c>
      <c r="E18" s="31">
        <v>25</v>
      </c>
      <c r="F18" s="31">
        <v>665</v>
      </c>
      <c r="G18" s="31">
        <v>56</v>
      </c>
      <c r="H18" s="31">
        <v>3447</v>
      </c>
      <c r="I18" s="31">
        <v>0</v>
      </c>
      <c r="J18" s="31">
        <v>2605</v>
      </c>
      <c r="K18" s="31">
        <v>310</v>
      </c>
      <c r="L18" s="31">
        <v>10490</v>
      </c>
      <c r="M18" s="31">
        <v>0</v>
      </c>
      <c r="N18" s="31">
        <v>0</v>
      </c>
      <c r="O18" s="32">
        <v>0</v>
      </c>
      <c r="P18" s="33">
        <f t="shared" ref="P18:P27" si="2">SUM(B18:O18)</f>
        <v>32163</v>
      </c>
    </row>
    <row r="19" spans="1:17" ht="17.25" customHeight="1">
      <c r="A19" s="30" t="s">
        <v>34</v>
      </c>
      <c r="B19" s="34">
        <v>5933</v>
      </c>
      <c r="C19" s="34">
        <v>26728</v>
      </c>
      <c r="D19" s="34">
        <v>43572</v>
      </c>
      <c r="E19" s="34">
        <v>201</v>
      </c>
      <c r="F19" s="34">
        <v>3994</v>
      </c>
      <c r="G19" s="34">
        <v>485</v>
      </c>
      <c r="H19" s="34">
        <v>5373</v>
      </c>
      <c r="I19" s="34">
        <v>3149</v>
      </c>
      <c r="J19" s="34">
        <v>14255</v>
      </c>
      <c r="K19" s="34">
        <v>1187</v>
      </c>
      <c r="L19" s="34">
        <v>28226</v>
      </c>
      <c r="M19" s="34">
        <v>1925</v>
      </c>
      <c r="N19" s="34">
        <v>2511</v>
      </c>
      <c r="O19" s="35">
        <v>17825</v>
      </c>
      <c r="P19" s="36">
        <f t="shared" si="2"/>
        <v>155364</v>
      </c>
    </row>
    <row r="20" spans="1:17" s="45" customFormat="1" ht="17.25" customHeight="1">
      <c r="A20" s="41" t="s">
        <v>27</v>
      </c>
      <c r="B20" s="42">
        <f t="shared" ref="B20:O20" si="3">(B18-B19)</f>
        <v>1284</v>
      </c>
      <c r="C20" s="42">
        <f t="shared" si="3"/>
        <v>-19380</v>
      </c>
      <c r="D20" s="42">
        <f t="shared" si="3"/>
        <v>-43572</v>
      </c>
      <c r="E20" s="42">
        <f t="shared" si="3"/>
        <v>-176</v>
      </c>
      <c r="F20" s="42">
        <f t="shared" si="3"/>
        <v>-3329</v>
      </c>
      <c r="G20" s="42">
        <f t="shared" si="3"/>
        <v>-429</v>
      </c>
      <c r="H20" s="42">
        <f t="shared" si="3"/>
        <v>-1926</v>
      </c>
      <c r="I20" s="42">
        <f t="shared" si="3"/>
        <v>-3149</v>
      </c>
      <c r="J20" s="42">
        <f t="shared" si="3"/>
        <v>-11650</v>
      </c>
      <c r="K20" s="42">
        <f t="shared" si="3"/>
        <v>-877</v>
      </c>
      <c r="L20" s="42">
        <f t="shared" si="3"/>
        <v>-17736</v>
      </c>
      <c r="M20" s="42">
        <f t="shared" si="3"/>
        <v>-1925</v>
      </c>
      <c r="N20" s="42">
        <f t="shared" si="3"/>
        <v>-2511</v>
      </c>
      <c r="O20" s="43">
        <f t="shared" si="3"/>
        <v>-17825</v>
      </c>
      <c r="P20" s="44">
        <f t="shared" si="2"/>
        <v>-123201</v>
      </c>
    </row>
    <row r="21" spans="1:17" ht="30" customHeight="1">
      <c r="A21" s="30" t="s">
        <v>35</v>
      </c>
      <c r="B21" s="34">
        <v>24326</v>
      </c>
      <c r="C21" s="34">
        <v>122562</v>
      </c>
      <c r="D21" s="34">
        <v>163419</v>
      </c>
      <c r="E21" s="34">
        <v>1784</v>
      </c>
      <c r="F21" s="34">
        <v>13934</v>
      </c>
      <c r="G21" s="34">
        <v>850</v>
      </c>
      <c r="H21" s="34">
        <v>15863</v>
      </c>
      <c r="I21" s="34">
        <v>9518</v>
      </c>
      <c r="J21" s="34">
        <v>32786</v>
      </c>
      <c r="K21" s="34">
        <v>6512</v>
      </c>
      <c r="L21" s="34">
        <v>94715</v>
      </c>
      <c r="M21" s="34">
        <v>3753</v>
      </c>
      <c r="N21" s="34">
        <v>12057</v>
      </c>
      <c r="O21" s="35">
        <v>15877</v>
      </c>
      <c r="P21" s="36">
        <f t="shared" si="2"/>
        <v>517956</v>
      </c>
    </row>
    <row r="22" spans="1:17" ht="30" customHeight="1">
      <c r="A22" s="30" t="s">
        <v>36</v>
      </c>
      <c r="B22" s="34">
        <f>B10+B11+B12+B18-B16-B19-B21</f>
        <v>50851</v>
      </c>
      <c r="C22" s="34">
        <f t="shared" ref="C22:O22" si="4">C10+C11+C12+C18-C16-C19-C21</f>
        <v>657823</v>
      </c>
      <c r="D22" s="34">
        <f t="shared" si="4"/>
        <v>638500</v>
      </c>
      <c r="E22" s="34">
        <f t="shared" si="4"/>
        <v>-2772</v>
      </c>
      <c r="F22" s="34">
        <f t="shared" si="4"/>
        <v>55610</v>
      </c>
      <c r="G22" s="34">
        <f t="shared" si="4"/>
        <v>5040</v>
      </c>
      <c r="H22" s="34">
        <f t="shared" si="4"/>
        <v>88607</v>
      </c>
      <c r="I22" s="34">
        <f t="shared" si="4"/>
        <v>13487</v>
      </c>
      <c r="J22" s="34">
        <f t="shared" si="4"/>
        <v>96924</v>
      </c>
      <c r="K22" s="34">
        <f t="shared" si="4"/>
        <v>1094</v>
      </c>
      <c r="L22" s="34">
        <f t="shared" si="4"/>
        <v>998661</v>
      </c>
      <c r="M22" s="34">
        <f t="shared" si="4"/>
        <v>-1629</v>
      </c>
      <c r="N22" s="34">
        <f t="shared" si="4"/>
        <v>21888</v>
      </c>
      <c r="O22" s="34">
        <f t="shared" si="4"/>
        <v>153723</v>
      </c>
      <c r="P22" s="36">
        <f t="shared" si="2"/>
        <v>2777807</v>
      </c>
    </row>
    <row r="23" spans="1:17" ht="30" customHeight="1">
      <c r="A23" s="30" t="s">
        <v>37</v>
      </c>
      <c r="B23" s="34">
        <v>0</v>
      </c>
      <c r="C23" s="34">
        <v>2765</v>
      </c>
      <c r="D23" s="34">
        <v>0</v>
      </c>
      <c r="E23" s="34">
        <v>754</v>
      </c>
      <c r="F23" s="34">
        <v>1211</v>
      </c>
      <c r="G23" s="34">
        <v>0</v>
      </c>
      <c r="H23" s="34">
        <v>0</v>
      </c>
      <c r="I23" s="34">
        <v>0</v>
      </c>
      <c r="J23" s="34">
        <v>6681</v>
      </c>
      <c r="K23" s="34">
        <v>0</v>
      </c>
      <c r="L23" s="34">
        <v>18513</v>
      </c>
      <c r="M23" s="34">
        <v>0</v>
      </c>
      <c r="N23" s="34">
        <v>0</v>
      </c>
      <c r="O23" s="35">
        <v>23718</v>
      </c>
      <c r="P23" s="36">
        <f t="shared" si="2"/>
        <v>53642</v>
      </c>
    </row>
    <row r="24" spans="1:17" ht="30" customHeight="1">
      <c r="A24" s="30" t="s">
        <v>38</v>
      </c>
      <c r="B24" s="46">
        <v>11590</v>
      </c>
      <c r="C24" s="46">
        <v>52117</v>
      </c>
      <c r="D24" s="46">
        <v>62875</v>
      </c>
      <c r="E24" s="46">
        <v>754</v>
      </c>
      <c r="F24" s="46">
        <v>3963</v>
      </c>
      <c r="G24" s="47">
        <v>312</v>
      </c>
      <c r="H24" s="47">
        <v>7283</v>
      </c>
      <c r="I24" s="47">
        <v>3699</v>
      </c>
      <c r="J24" s="47">
        <v>10842</v>
      </c>
      <c r="K24" s="47">
        <v>2330</v>
      </c>
      <c r="L24" s="47">
        <v>0</v>
      </c>
      <c r="M24" s="47">
        <v>1540</v>
      </c>
      <c r="N24" s="47">
        <v>5999</v>
      </c>
      <c r="O24" s="48">
        <v>4868</v>
      </c>
      <c r="P24" s="36">
        <f>SUM(B24:O24)</f>
        <v>168172</v>
      </c>
    </row>
    <row r="25" spans="1:17" ht="30" customHeight="1">
      <c r="A25" s="30" t="s">
        <v>39</v>
      </c>
      <c r="B25" s="34">
        <f>B22+B24</f>
        <v>62441</v>
      </c>
      <c r="C25" s="34">
        <f t="shared" ref="C25:P25" si="5">C22+C24</f>
        <v>709940</v>
      </c>
      <c r="D25" s="34">
        <f t="shared" si="5"/>
        <v>701375</v>
      </c>
      <c r="E25" s="34">
        <f t="shared" si="5"/>
        <v>-2018</v>
      </c>
      <c r="F25" s="34">
        <f t="shared" si="5"/>
        <v>59573</v>
      </c>
      <c r="G25" s="34">
        <f t="shared" si="5"/>
        <v>5352</v>
      </c>
      <c r="H25" s="34">
        <f t="shared" si="5"/>
        <v>95890</v>
      </c>
      <c r="I25" s="34">
        <f t="shared" si="5"/>
        <v>17186</v>
      </c>
      <c r="J25" s="34">
        <f t="shared" si="5"/>
        <v>107766</v>
      </c>
      <c r="K25" s="34">
        <f t="shared" si="5"/>
        <v>3424</v>
      </c>
      <c r="L25" s="34">
        <f t="shared" si="5"/>
        <v>998661</v>
      </c>
      <c r="M25" s="34">
        <f t="shared" si="5"/>
        <v>-89</v>
      </c>
      <c r="N25" s="34">
        <f t="shared" si="5"/>
        <v>27887</v>
      </c>
      <c r="O25" s="34">
        <f t="shared" si="5"/>
        <v>158591</v>
      </c>
      <c r="P25" s="49">
        <f t="shared" si="5"/>
        <v>2945979</v>
      </c>
    </row>
    <row r="26" spans="1:17" ht="30" customHeight="1">
      <c r="A26" s="30" t="s">
        <v>40</v>
      </c>
      <c r="B26" s="47">
        <v>458346</v>
      </c>
      <c r="C26" s="34">
        <v>6196552</v>
      </c>
      <c r="D26" s="47">
        <v>1770978</v>
      </c>
      <c r="E26" s="47">
        <v>53574</v>
      </c>
      <c r="F26" s="50">
        <v>347777</v>
      </c>
      <c r="G26" s="47">
        <v>26351</v>
      </c>
      <c r="H26" s="47">
        <v>272617</v>
      </c>
      <c r="I26" s="47">
        <v>68576</v>
      </c>
      <c r="J26" s="47">
        <v>748927</v>
      </c>
      <c r="K26" s="47">
        <v>89496</v>
      </c>
      <c r="L26" s="50">
        <v>7482023</v>
      </c>
      <c r="M26" s="47">
        <v>52063</v>
      </c>
      <c r="N26" s="34">
        <v>178228</v>
      </c>
      <c r="O26" s="51">
        <v>855086</v>
      </c>
      <c r="P26" s="36">
        <f>SUM(B26:O26)</f>
        <v>18600594</v>
      </c>
    </row>
    <row r="27" spans="1:17" ht="30" customHeight="1">
      <c r="A27" s="52" t="s">
        <v>41</v>
      </c>
      <c r="B27" s="53">
        <v>206197</v>
      </c>
      <c r="C27" s="53">
        <v>6929253</v>
      </c>
      <c r="D27" s="53">
        <v>1921905</v>
      </c>
      <c r="E27" s="53">
        <v>50048</v>
      </c>
      <c r="F27" s="53">
        <v>402175</v>
      </c>
      <c r="G27" s="53">
        <v>31393</v>
      </c>
      <c r="H27" s="53">
        <v>355800</v>
      </c>
      <c r="I27" s="53">
        <v>82063</v>
      </c>
      <c r="J27" s="53">
        <v>847158</v>
      </c>
      <c r="K27" s="53">
        <v>90428</v>
      </c>
      <c r="L27" s="53">
        <v>8455170</v>
      </c>
      <c r="M27" s="53">
        <v>56544</v>
      </c>
      <c r="N27" s="53">
        <v>200117</v>
      </c>
      <c r="O27" s="54">
        <v>978015</v>
      </c>
      <c r="P27" s="55">
        <f t="shared" si="2"/>
        <v>20606266</v>
      </c>
      <c r="Q27" s="6"/>
    </row>
  </sheetData>
  <sheetProtection password="DFED" sheet="1" objects="1" scenarios="1"/>
  <phoneticPr fontId="2" type="noConversion"/>
  <pageMargins left="0.24" right="0.17" top="0.32" bottom="0.32" header="0.32" footer="0.25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workbookViewId="0">
      <selection activeCell="A14" sqref="A14:A18"/>
    </sheetView>
  </sheetViews>
  <sheetFormatPr defaultColWidth="9" defaultRowHeight="12.75"/>
  <cols>
    <col min="1" max="1" width="26.7109375" style="56" customWidth="1"/>
    <col min="2" max="2" width="9" customWidth="1"/>
    <col min="3" max="3" width="10.85546875" customWidth="1"/>
    <col min="4" max="4" width="10.42578125" customWidth="1"/>
    <col min="5" max="11" width="9" customWidth="1"/>
    <col min="12" max="12" width="10.85546875" customWidth="1"/>
    <col min="13" max="14" width="9" customWidth="1"/>
    <col min="15" max="15" width="9" style="62" customWidth="1"/>
    <col min="16" max="16" width="12.42578125" customWidth="1"/>
  </cols>
  <sheetData>
    <row r="1" spans="1:20" ht="16.5" customHeight="1">
      <c r="A1" s="5"/>
      <c r="B1" s="6"/>
      <c r="C1" s="6"/>
      <c r="D1" s="6"/>
      <c r="E1" s="6"/>
      <c r="F1" s="7"/>
      <c r="G1" s="7"/>
      <c r="H1" s="6"/>
      <c r="I1" s="6"/>
      <c r="J1" s="6"/>
      <c r="K1" s="6"/>
      <c r="L1" s="7"/>
      <c r="M1" s="6"/>
      <c r="N1" s="6"/>
      <c r="O1" s="8"/>
      <c r="P1" s="9"/>
    </row>
    <row r="2" spans="1:20" ht="39" customHeight="1">
      <c r="A2" s="1"/>
      <c r="B2" s="2"/>
      <c r="C2" s="2"/>
      <c r="D2" s="2"/>
      <c r="E2" s="2"/>
      <c r="F2" s="2"/>
      <c r="G2" s="2"/>
      <c r="H2" s="3" t="s">
        <v>0</v>
      </c>
      <c r="I2" s="3"/>
      <c r="J2" s="2"/>
      <c r="K2" s="2"/>
      <c r="L2" s="2"/>
      <c r="M2" s="2"/>
      <c r="N2" s="2"/>
      <c r="O2" s="4"/>
      <c r="P2" s="2"/>
    </row>
    <row r="3" spans="1:20" ht="22.5" customHeight="1">
      <c r="A3" s="1"/>
      <c r="B3" s="2"/>
      <c r="C3" s="2"/>
      <c r="D3" s="2"/>
      <c r="E3" s="2"/>
      <c r="F3" s="2"/>
      <c r="G3" s="2"/>
      <c r="H3" s="3" t="s">
        <v>42</v>
      </c>
      <c r="I3" s="3"/>
      <c r="J3" s="2"/>
      <c r="K3" s="2"/>
      <c r="L3" s="2"/>
      <c r="M3" s="2"/>
      <c r="N3" s="2"/>
      <c r="O3" s="4"/>
      <c r="P3" s="2"/>
    </row>
    <row r="4" spans="1:20" ht="17.25" customHeight="1">
      <c r="A4" s="5"/>
      <c r="B4" s="6"/>
      <c r="C4" s="6"/>
      <c r="D4" s="6"/>
      <c r="E4" s="6"/>
      <c r="F4" s="7"/>
      <c r="G4" s="7"/>
      <c r="H4" s="6"/>
      <c r="I4" s="6"/>
      <c r="J4" s="6"/>
      <c r="K4" s="6"/>
      <c r="L4" s="7"/>
      <c r="M4" s="6"/>
      <c r="N4" s="6"/>
      <c r="O4" s="8"/>
      <c r="P4" s="9" t="s">
        <v>2</v>
      </c>
      <c r="T4" s="10"/>
    </row>
    <row r="5" spans="1:20" s="10" customFormat="1" ht="9.75" customHeight="1">
      <c r="A5" s="11"/>
      <c r="B5" s="12"/>
      <c r="C5" s="12"/>
      <c r="D5" s="12"/>
      <c r="E5" s="12"/>
      <c r="F5" s="13"/>
      <c r="G5" s="14"/>
      <c r="H5" s="12"/>
      <c r="I5" s="12"/>
      <c r="J5" s="12"/>
      <c r="K5" s="12"/>
      <c r="L5" s="15"/>
      <c r="M5" s="11"/>
      <c r="N5" s="11"/>
      <c r="O5" s="16"/>
      <c r="P5" s="17"/>
    </row>
    <row r="6" spans="1:20">
      <c r="A6" s="18"/>
      <c r="B6" s="19" t="s">
        <v>3</v>
      </c>
      <c r="C6" s="19" t="s">
        <v>4</v>
      </c>
      <c r="D6" s="19"/>
      <c r="E6" s="19"/>
      <c r="F6" s="19" t="s">
        <v>5</v>
      </c>
      <c r="G6" s="19"/>
      <c r="H6" s="19" t="s">
        <v>6</v>
      </c>
      <c r="I6" s="19" t="s">
        <v>7</v>
      </c>
      <c r="J6" s="19" t="s">
        <v>8</v>
      </c>
      <c r="K6" s="19" t="s">
        <v>9</v>
      </c>
      <c r="L6" s="19"/>
      <c r="M6" s="19"/>
      <c r="N6" s="19"/>
      <c r="O6" s="20"/>
      <c r="P6" s="21"/>
    </row>
    <row r="7" spans="1:20">
      <c r="A7" s="22"/>
      <c r="B7" s="23" t="s">
        <v>10</v>
      </c>
      <c r="C7" s="23" t="s">
        <v>8</v>
      </c>
      <c r="D7" s="23" t="s">
        <v>11</v>
      </c>
      <c r="E7" s="23" t="s">
        <v>12</v>
      </c>
      <c r="F7" s="23" t="s">
        <v>13</v>
      </c>
      <c r="G7" s="23" t="s">
        <v>14</v>
      </c>
      <c r="H7" s="23" t="s">
        <v>15</v>
      </c>
      <c r="I7" s="23" t="s">
        <v>16</v>
      </c>
      <c r="J7" s="23" t="s">
        <v>17</v>
      </c>
      <c r="K7" s="23" t="s">
        <v>18</v>
      </c>
      <c r="L7" s="23" t="s">
        <v>19</v>
      </c>
      <c r="M7" s="23" t="s">
        <v>20</v>
      </c>
      <c r="N7" s="23" t="s">
        <v>21</v>
      </c>
      <c r="O7" s="24" t="s">
        <v>43</v>
      </c>
      <c r="P7" s="25" t="s">
        <v>23</v>
      </c>
    </row>
    <row r="8" spans="1:20" ht="30" customHeight="1">
      <c r="A8" s="26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9"/>
    </row>
    <row r="9" spans="1:20" ht="17.25" customHeight="1">
      <c r="A9" s="30" t="s">
        <v>25</v>
      </c>
      <c r="B9" s="31">
        <v>105739</v>
      </c>
      <c r="C9" s="31">
        <v>777409</v>
      </c>
      <c r="D9" s="31">
        <v>856533</v>
      </c>
      <c r="E9" s="31">
        <v>6279</v>
      </c>
      <c r="F9" s="31">
        <v>53737</v>
      </c>
      <c r="G9" s="31">
        <v>6265</v>
      </c>
      <c r="H9" s="31">
        <v>83283</v>
      </c>
      <c r="I9" s="31">
        <v>31965</v>
      </c>
      <c r="J9" s="31">
        <v>153530</v>
      </c>
      <c r="K9" s="31">
        <v>17486</v>
      </c>
      <c r="L9" s="31">
        <v>931844</v>
      </c>
      <c r="M9" s="31">
        <v>5745</v>
      </c>
      <c r="N9" s="31">
        <v>40051</v>
      </c>
      <c r="O9" s="32">
        <v>176742</v>
      </c>
      <c r="P9" s="33">
        <f>SUM(B9:O9)</f>
        <v>3246608</v>
      </c>
    </row>
    <row r="10" spans="1:20" ht="17.25" customHeight="1">
      <c r="A10" s="30" t="s">
        <v>26</v>
      </c>
      <c r="B10" s="34">
        <v>13148</v>
      </c>
      <c r="C10" s="34">
        <v>26419</v>
      </c>
      <c r="D10" s="34">
        <v>13584</v>
      </c>
      <c r="E10" s="34">
        <v>315</v>
      </c>
      <c r="F10" s="34">
        <v>1732</v>
      </c>
      <c r="G10" s="34">
        <v>1021</v>
      </c>
      <c r="H10" s="34">
        <v>6276</v>
      </c>
      <c r="I10" s="34">
        <v>3524</v>
      </c>
      <c r="J10" s="34">
        <v>11667</v>
      </c>
      <c r="K10" s="34">
        <v>3192</v>
      </c>
      <c r="L10" s="34">
        <v>41093</v>
      </c>
      <c r="M10" s="34">
        <v>374</v>
      </c>
      <c r="N10" s="34">
        <v>1087</v>
      </c>
      <c r="O10" s="35">
        <v>0</v>
      </c>
      <c r="P10" s="36">
        <f>SUM(B10:O10)</f>
        <v>123432</v>
      </c>
    </row>
    <row r="11" spans="1:20" ht="17.25" customHeight="1">
      <c r="A11" s="30" t="s">
        <v>27</v>
      </c>
      <c r="B11" s="37">
        <f t="shared" ref="B11:O11" si="0">(B9-B10)</f>
        <v>92591</v>
      </c>
      <c r="C11" s="37">
        <f t="shared" si="0"/>
        <v>750990</v>
      </c>
      <c r="D11" s="37">
        <f t="shared" si="0"/>
        <v>842949</v>
      </c>
      <c r="E11" s="37">
        <f t="shared" si="0"/>
        <v>5964</v>
      </c>
      <c r="F11" s="37">
        <f t="shared" si="0"/>
        <v>52005</v>
      </c>
      <c r="G11" s="37">
        <f t="shared" si="0"/>
        <v>5244</v>
      </c>
      <c r="H11" s="37">
        <f t="shared" si="0"/>
        <v>77007</v>
      </c>
      <c r="I11" s="37">
        <f t="shared" si="0"/>
        <v>28441</v>
      </c>
      <c r="J11" s="37">
        <f t="shared" si="0"/>
        <v>141863</v>
      </c>
      <c r="K11" s="37">
        <f t="shared" si="0"/>
        <v>14294</v>
      </c>
      <c r="L11" s="37">
        <f t="shared" si="0"/>
        <v>890751</v>
      </c>
      <c r="M11" s="37">
        <f t="shared" si="0"/>
        <v>5371</v>
      </c>
      <c r="N11" s="37">
        <f t="shared" si="0"/>
        <v>38964</v>
      </c>
      <c r="O11" s="38">
        <f t="shared" si="0"/>
        <v>176742</v>
      </c>
      <c r="P11" s="36">
        <f>SUM(B11:O11)</f>
        <v>3123176</v>
      </c>
    </row>
    <row r="12" spans="1:20" ht="29.25" customHeight="1">
      <c r="A12" s="30" t="s">
        <v>28</v>
      </c>
      <c r="B12" s="34">
        <v>4557</v>
      </c>
      <c r="C12" s="34">
        <v>541287</v>
      </c>
      <c r="D12" s="34">
        <v>195267</v>
      </c>
      <c r="E12" s="34">
        <v>5772</v>
      </c>
      <c r="F12" s="34">
        <v>31687</v>
      </c>
      <c r="G12" s="34">
        <v>146</v>
      </c>
      <c r="H12" s="34">
        <v>26198</v>
      </c>
      <c r="I12" s="34">
        <v>6469</v>
      </c>
      <c r="J12" s="34">
        <v>72964</v>
      </c>
      <c r="K12" s="34">
        <v>5761</v>
      </c>
      <c r="L12" s="34">
        <v>576741</v>
      </c>
      <c r="M12" s="34">
        <v>3374</v>
      </c>
      <c r="N12" s="34">
        <v>18830</v>
      </c>
      <c r="O12" s="35">
        <v>92261</v>
      </c>
      <c r="P12" s="36">
        <f>SUM(B12:O12)</f>
        <v>1581314</v>
      </c>
    </row>
    <row r="13" spans="1:20" ht="29.25" customHeight="1">
      <c r="A13" s="30" t="s">
        <v>29</v>
      </c>
      <c r="B13" s="34">
        <v>32580</v>
      </c>
      <c r="C13" s="34">
        <v>13586</v>
      </c>
      <c r="D13" s="34">
        <v>0</v>
      </c>
      <c r="E13" s="34">
        <v>6</v>
      </c>
      <c r="F13" s="34">
        <v>6714</v>
      </c>
      <c r="G13" s="34">
        <v>2477</v>
      </c>
      <c r="H13" s="34">
        <v>848</v>
      </c>
      <c r="I13" s="34">
        <v>3899</v>
      </c>
      <c r="J13" s="34">
        <v>122</v>
      </c>
      <c r="K13" s="34">
        <v>2000</v>
      </c>
      <c r="L13" s="34">
        <v>767</v>
      </c>
      <c r="M13" s="34">
        <v>2105</v>
      </c>
      <c r="N13" s="34">
        <v>51</v>
      </c>
      <c r="O13" s="35">
        <v>1063</v>
      </c>
      <c r="P13" s="36">
        <f>SUM(B13:O13)</f>
        <v>66218</v>
      </c>
    </row>
    <row r="14" spans="1:20" ht="29.25" customHeight="1">
      <c r="A14" s="39" t="s">
        <v>30</v>
      </c>
      <c r="B14" s="31"/>
      <c r="C14" s="31"/>
      <c r="D14" s="31"/>
      <c r="E14" s="31"/>
      <c r="F14" s="40"/>
      <c r="G14" s="40"/>
      <c r="H14" s="31"/>
      <c r="I14" s="31"/>
      <c r="J14" s="31"/>
      <c r="K14" s="31"/>
      <c r="L14" s="40"/>
      <c r="M14" s="31"/>
      <c r="N14" s="31"/>
      <c r="O14" s="32"/>
      <c r="P14" s="33"/>
    </row>
    <row r="15" spans="1:20" ht="17.25" customHeight="1">
      <c r="A15" s="30" t="s">
        <v>25</v>
      </c>
      <c r="B15" s="31">
        <v>28370</v>
      </c>
      <c r="C15" s="31">
        <v>392419</v>
      </c>
      <c r="D15" s="31">
        <v>478346</v>
      </c>
      <c r="E15" s="31">
        <v>8713</v>
      </c>
      <c r="F15" s="31">
        <v>21458</v>
      </c>
      <c r="G15" s="31">
        <v>2969</v>
      </c>
      <c r="H15" s="31">
        <v>22071</v>
      </c>
      <c r="I15" s="31">
        <v>14865</v>
      </c>
      <c r="J15" s="31">
        <v>84618</v>
      </c>
      <c r="K15" s="31">
        <v>14405</v>
      </c>
      <c r="L15" s="31">
        <v>473663</v>
      </c>
      <c r="M15" s="31">
        <v>5722</v>
      </c>
      <c r="N15" s="31">
        <v>16702</v>
      </c>
      <c r="O15" s="32">
        <v>106637</v>
      </c>
      <c r="P15" s="33">
        <f>SUM(B15:O15)</f>
        <v>1670958</v>
      </c>
    </row>
    <row r="16" spans="1:20" ht="17.25" customHeight="1">
      <c r="A16" s="30" t="s">
        <v>31</v>
      </c>
      <c r="B16" s="34">
        <v>0</v>
      </c>
      <c r="C16" s="34">
        <v>9696</v>
      </c>
      <c r="D16" s="34">
        <v>2678</v>
      </c>
      <c r="E16" s="34">
        <v>961</v>
      </c>
      <c r="F16" s="34">
        <v>82</v>
      </c>
      <c r="G16" s="34">
        <v>27</v>
      </c>
      <c r="H16" s="34">
        <v>1586</v>
      </c>
      <c r="I16" s="34">
        <v>2998</v>
      </c>
      <c r="J16" s="34">
        <v>1127</v>
      </c>
      <c r="K16" s="34">
        <v>0</v>
      </c>
      <c r="L16" s="34">
        <v>12051</v>
      </c>
      <c r="M16" s="34">
        <v>0</v>
      </c>
      <c r="N16" s="34">
        <v>271</v>
      </c>
      <c r="O16" s="35">
        <v>0</v>
      </c>
      <c r="P16" s="36">
        <f>SUM(B16:O16)</f>
        <v>31477</v>
      </c>
    </row>
    <row r="17" spans="1:17" ht="17.25" customHeight="1">
      <c r="A17" s="30" t="s">
        <v>27</v>
      </c>
      <c r="B17" s="37">
        <f t="shared" ref="B17:O17" si="1">(B15-B16)</f>
        <v>28370</v>
      </c>
      <c r="C17" s="37">
        <f t="shared" si="1"/>
        <v>382723</v>
      </c>
      <c r="D17" s="37">
        <f t="shared" si="1"/>
        <v>475668</v>
      </c>
      <c r="E17" s="37">
        <f t="shared" si="1"/>
        <v>7752</v>
      </c>
      <c r="F17" s="37">
        <f t="shared" si="1"/>
        <v>21376</v>
      </c>
      <c r="G17" s="37">
        <f t="shared" si="1"/>
        <v>2942</v>
      </c>
      <c r="H17" s="37">
        <f t="shared" si="1"/>
        <v>20485</v>
      </c>
      <c r="I17" s="37">
        <f t="shared" si="1"/>
        <v>11867</v>
      </c>
      <c r="J17" s="37">
        <f t="shared" si="1"/>
        <v>83491</v>
      </c>
      <c r="K17" s="37">
        <f t="shared" si="1"/>
        <v>14405</v>
      </c>
      <c r="L17" s="37">
        <f t="shared" si="1"/>
        <v>461612</v>
      </c>
      <c r="M17" s="37">
        <f t="shared" si="1"/>
        <v>5722</v>
      </c>
      <c r="N17" s="37">
        <f t="shared" si="1"/>
        <v>16431</v>
      </c>
      <c r="O17" s="38">
        <f t="shared" si="1"/>
        <v>106637</v>
      </c>
      <c r="P17" s="36">
        <f>SUM(B17:O17)</f>
        <v>1639481</v>
      </c>
    </row>
    <row r="18" spans="1:17" ht="30" customHeight="1">
      <c r="A18" s="39" t="s">
        <v>32</v>
      </c>
      <c r="B18" s="31"/>
      <c r="C18" s="31"/>
      <c r="D18" s="31"/>
      <c r="E18" s="31"/>
      <c r="F18" s="40"/>
      <c r="G18" s="40"/>
      <c r="H18" s="31"/>
      <c r="I18" s="31"/>
      <c r="J18" s="31"/>
      <c r="K18" s="31"/>
      <c r="L18" s="40"/>
      <c r="M18" s="31"/>
      <c r="N18" s="31"/>
      <c r="O18" s="32"/>
      <c r="P18" s="33"/>
    </row>
    <row r="19" spans="1:17" ht="17.25" customHeight="1">
      <c r="A19" s="30" t="s">
        <v>33</v>
      </c>
      <c r="B19" s="31">
        <v>2998</v>
      </c>
      <c r="C19" s="31">
        <v>2382</v>
      </c>
      <c r="D19" s="31">
        <v>0</v>
      </c>
      <c r="E19" s="31">
        <v>31</v>
      </c>
      <c r="F19" s="31">
        <v>240</v>
      </c>
      <c r="G19" s="31">
        <v>203</v>
      </c>
      <c r="H19" s="31">
        <v>2839</v>
      </c>
      <c r="I19" s="31">
        <v>0</v>
      </c>
      <c r="J19" s="31">
        <v>2545</v>
      </c>
      <c r="K19" s="31">
        <v>363</v>
      </c>
      <c r="L19" s="31">
        <v>8433</v>
      </c>
      <c r="M19" s="31">
        <v>0</v>
      </c>
      <c r="N19" s="31">
        <v>0</v>
      </c>
      <c r="O19" s="32">
        <v>0</v>
      </c>
      <c r="P19" s="33">
        <f t="shared" ref="P19:P25" si="2">SUM(B19:O19)</f>
        <v>20034</v>
      </c>
    </row>
    <row r="20" spans="1:17" ht="17.25" customHeight="1">
      <c r="A20" s="30" t="s">
        <v>34</v>
      </c>
      <c r="B20" s="34">
        <v>5559</v>
      </c>
      <c r="C20" s="34">
        <v>24524</v>
      </c>
      <c r="D20" s="34">
        <v>40353</v>
      </c>
      <c r="E20" s="34">
        <v>169</v>
      </c>
      <c r="F20" s="34">
        <v>4289</v>
      </c>
      <c r="G20" s="34">
        <v>689</v>
      </c>
      <c r="H20" s="34">
        <v>5233</v>
      </c>
      <c r="I20" s="34">
        <v>2654</v>
      </c>
      <c r="J20" s="34">
        <v>13816</v>
      </c>
      <c r="K20" s="34">
        <v>1046</v>
      </c>
      <c r="L20" s="34">
        <v>25378</v>
      </c>
      <c r="M20" s="34">
        <v>72</v>
      </c>
      <c r="N20" s="34">
        <v>4211</v>
      </c>
      <c r="O20" s="35">
        <v>17264</v>
      </c>
      <c r="P20" s="36">
        <f t="shared" si="2"/>
        <v>145257</v>
      </c>
    </row>
    <row r="21" spans="1:17" ht="17.25" customHeight="1">
      <c r="A21" s="30" t="s">
        <v>27</v>
      </c>
      <c r="B21" s="37">
        <f t="shared" ref="B21:O21" si="3">(B19-B20)</f>
        <v>-2561</v>
      </c>
      <c r="C21" s="37">
        <f t="shared" si="3"/>
        <v>-22142</v>
      </c>
      <c r="D21" s="37">
        <f t="shared" si="3"/>
        <v>-40353</v>
      </c>
      <c r="E21" s="37">
        <f t="shared" si="3"/>
        <v>-138</v>
      </c>
      <c r="F21" s="37">
        <f t="shared" si="3"/>
        <v>-4049</v>
      </c>
      <c r="G21" s="37">
        <f t="shared" si="3"/>
        <v>-486</v>
      </c>
      <c r="H21" s="37">
        <f t="shared" si="3"/>
        <v>-2394</v>
      </c>
      <c r="I21" s="37">
        <f t="shared" si="3"/>
        <v>-2654</v>
      </c>
      <c r="J21" s="37">
        <f t="shared" si="3"/>
        <v>-11271</v>
      </c>
      <c r="K21" s="37">
        <f t="shared" si="3"/>
        <v>-683</v>
      </c>
      <c r="L21" s="37">
        <f t="shared" si="3"/>
        <v>-16945</v>
      </c>
      <c r="M21" s="37">
        <f t="shared" si="3"/>
        <v>-72</v>
      </c>
      <c r="N21" s="37">
        <f t="shared" si="3"/>
        <v>-4211</v>
      </c>
      <c r="O21" s="38">
        <f t="shared" si="3"/>
        <v>-17264</v>
      </c>
      <c r="P21" s="36">
        <f t="shared" si="2"/>
        <v>-125223</v>
      </c>
    </row>
    <row r="22" spans="1:17" ht="30" customHeight="1">
      <c r="A22" s="30" t="s">
        <v>35</v>
      </c>
      <c r="B22" s="34">
        <v>22537</v>
      </c>
      <c r="C22" s="34">
        <v>125433</v>
      </c>
      <c r="D22" s="34">
        <v>155183</v>
      </c>
      <c r="E22" s="34">
        <v>1781</v>
      </c>
      <c r="F22" s="34">
        <v>9807</v>
      </c>
      <c r="G22" s="34">
        <v>922</v>
      </c>
      <c r="H22" s="34">
        <v>12332</v>
      </c>
      <c r="I22" s="34">
        <v>9282</v>
      </c>
      <c r="J22" s="34">
        <v>33075</v>
      </c>
      <c r="K22" s="34">
        <v>6370</v>
      </c>
      <c r="L22" s="34">
        <v>77162</v>
      </c>
      <c r="M22" s="34">
        <v>2573</v>
      </c>
      <c r="N22" s="34">
        <v>11179</v>
      </c>
      <c r="O22" s="35">
        <v>33407</v>
      </c>
      <c r="P22" s="36">
        <f t="shared" si="2"/>
        <v>501043</v>
      </c>
    </row>
    <row r="23" spans="1:17" ht="30" customHeight="1">
      <c r="A23" s="30" t="s">
        <v>37</v>
      </c>
      <c r="B23" s="34">
        <v>350</v>
      </c>
      <c r="C23" s="34">
        <v>0</v>
      </c>
      <c r="D23" s="34">
        <v>0</v>
      </c>
      <c r="E23" s="34">
        <v>602</v>
      </c>
      <c r="F23" s="34">
        <v>1367</v>
      </c>
      <c r="G23" s="34">
        <v>0</v>
      </c>
      <c r="H23" s="34">
        <v>0</v>
      </c>
      <c r="I23" s="34">
        <v>0</v>
      </c>
      <c r="J23" s="34">
        <v>555</v>
      </c>
      <c r="K23" s="34">
        <v>0</v>
      </c>
      <c r="L23" s="34">
        <v>13395</v>
      </c>
      <c r="M23" s="34">
        <v>0</v>
      </c>
      <c r="N23" s="34">
        <v>0</v>
      </c>
      <c r="O23" s="35">
        <v>5098</v>
      </c>
      <c r="P23" s="36">
        <f t="shared" si="2"/>
        <v>21367</v>
      </c>
    </row>
    <row r="24" spans="1:17" ht="30" customHeight="1">
      <c r="A24" s="30" t="s">
        <v>40</v>
      </c>
      <c r="B24" s="47">
        <v>402051</v>
      </c>
      <c r="C24" s="34">
        <v>5383365</v>
      </c>
      <c r="D24" s="47">
        <v>1426123</v>
      </c>
      <c r="E24" s="47">
        <v>52105</v>
      </c>
      <c r="F24" s="50">
        <v>306498</v>
      </c>
      <c r="G24" s="47">
        <v>23010</v>
      </c>
      <c r="H24" s="47">
        <v>215000</v>
      </c>
      <c r="I24" s="47">
        <v>55857</v>
      </c>
      <c r="J24" s="47">
        <v>666693</v>
      </c>
      <c r="K24" s="47">
        <v>60766</v>
      </c>
      <c r="L24" s="50">
        <v>6589877</v>
      </c>
      <c r="M24" s="47">
        <v>50687</v>
      </c>
      <c r="N24" s="34">
        <v>155666</v>
      </c>
      <c r="O24" s="51">
        <v>738008</v>
      </c>
      <c r="P24" s="36">
        <f t="shared" si="2"/>
        <v>16125706</v>
      </c>
    </row>
    <row r="25" spans="1:17" ht="30" customHeight="1">
      <c r="A25" s="52" t="s">
        <v>41</v>
      </c>
      <c r="B25" s="53">
        <v>477846</v>
      </c>
      <c r="C25" s="53">
        <v>6196552</v>
      </c>
      <c r="D25" s="53">
        <v>1770978</v>
      </c>
      <c r="E25" s="53">
        <v>53574</v>
      </c>
      <c r="F25" s="53">
        <v>347777</v>
      </c>
      <c r="G25" s="53">
        <v>26351</v>
      </c>
      <c r="H25" s="53">
        <v>272617</v>
      </c>
      <c r="I25" s="53">
        <v>68576</v>
      </c>
      <c r="J25" s="53">
        <v>748927</v>
      </c>
      <c r="K25" s="53">
        <v>61150</v>
      </c>
      <c r="L25" s="53">
        <v>7482023</v>
      </c>
      <c r="M25" s="53">
        <v>52063</v>
      </c>
      <c r="N25" s="53">
        <v>178228</v>
      </c>
      <c r="O25" s="54">
        <v>855086</v>
      </c>
      <c r="P25" s="55">
        <f t="shared" si="2"/>
        <v>18591748</v>
      </c>
      <c r="Q25" s="6"/>
    </row>
    <row r="26" spans="1:17" ht="42.75" customHeight="1">
      <c r="O26" s="57" t="s">
        <v>47</v>
      </c>
    </row>
    <row r="27" spans="1:17" s="59" customFormat="1">
      <c r="A27" s="58"/>
      <c r="L27" s="60"/>
      <c r="M27" s="60"/>
      <c r="N27" s="60"/>
      <c r="O27" s="61"/>
    </row>
  </sheetData>
  <sheetProtection password="DFED" sheet="1" objects="1" scenarios="1"/>
  <phoneticPr fontId="2" type="noConversion"/>
  <pageMargins left="0.24" right="0.18" top="0.17" bottom="0.27" header="0.17" footer="0.27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workbookViewId="0">
      <selection activeCell="O13" sqref="O13"/>
    </sheetView>
  </sheetViews>
  <sheetFormatPr defaultColWidth="9" defaultRowHeight="12.75"/>
  <cols>
    <col min="1" max="1" width="26.7109375" style="56" customWidth="1"/>
    <col min="2" max="2" width="9" customWidth="1"/>
    <col min="3" max="3" width="10.85546875" customWidth="1"/>
    <col min="4" max="4" width="10.28515625" customWidth="1"/>
    <col min="5" max="11" width="9" customWidth="1"/>
    <col min="12" max="12" width="10.85546875" customWidth="1"/>
    <col min="13" max="15" width="9" customWidth="1"/>
    <col min="16" max="16" width="12.42578125" customWidth="1"/>
  </cols>
  <sheetData>
    <row r="1" spans="1:20" ht="16.5" customHeight="1">
      <c r="A1" s="5"/>
      <c r="B1" s="6"/>
      <c r="C1" s="6"/>
      <c r="D1" s="6"/>
      <c r="E1" s="6"/>
      <c r="F1" s="7"/>
      <c r="G1" s="7"/>
      <c r="H1" s="6"/>
      <c r="I1" s="6"/>
      <c r="J1" s="6"/>
      <c r="K1" s="6"/>
      <c r="L1" s="7"/>
      <c r="M1" s="6"/>
      <c r="N1" s="6"/>
      <c r="O1" s="6"/>
      <c r="P1" s="9"/>
    </row>
    <row r="2" spans="1:20" ht="39" customHeight="1">
      <c r="A2" s="1"/>
      <c r="B2" s="2"/>
      <c r="C2" s="2"/>
      <c r="D2" s="2"/>
      <c r="E2" s="2"/>
      <c r="F2" s="2"/>
      <c r="G2" s="2"/>
      <c r="H2" s="3" t="s">
        <v>0</v>
      </c>
      <c r="I2" s="3"/>
      <c r="J2" s="2"/>
      <c r="K2" s="2"/>
      <c r="L2" s="2"/>
      <c r="M2" s="2"/>
      <c r="N2" s="2"/>
      <c r="O2" s="2"/>
      <c r="P2" s="2"/>
    </row>
    <row r="3" spans="1:20" ht="22.5" customHeight="1">
      <c r="A3" s="1"/>
      <c r="B3" s="2"/>
      <c r="C3" s="2"/>
      <c r="D3" s="2"/>
      <c r="E3" s="2"/>
      <c r="F3" s="2"/>
      <c r="G3" s="2"/>
      <c r="H3" s="3" t="s">
        <v>44</v>
      </c>
      <c r="I3" s="3"/>
      <c r="J3" s="2"/>
      <c r="K3" s="2"/>
      <c r="L3" s="2"/>
      <c r="M3" s="2"/>
      <c r="N3" s="2"/>
      <c r="O3" s="2"/>
      <c r="P3" s="2"/>
    </row>
    <row r="4" spans="1:20" ht="17.25" customHeight="1">
      <c r="A4" s="5"/>
      <c r="B4" s="6"/>
      <c r="C4" s="6"/>
      <c r="D4" s="6"/>
      <c r="E4" s="6"/>
      <c r="F4" s="7"/>
      <c r="G4" s="7"/>
      <c r="H4" s="6"/>
      <c r="I4" s="6"/>
      <c r="J4" s="6"/>
      <c r="K4" s="6"/>
      <c r="L4" s="7"/>
      <c r="M4" s="6"/>
      <c r="N4" s="6"/>
      <c r="O4" s="6"/>
      <c r="P4" s="9" t="s">
        <v>2</v>
      </c>
      <c r="T4" s="10"/>
    </row>
    <row r="5" spans="1:20" s="10" customFormat="1" ht="9.75" customHeight="1">
      <c r="A5" s="11"/>
      <c r="B5" s="12"/>
      <c r="C5" s="12"/>
      <c r="D5" s="12"/>
      <c r="E5" s="12"/>
      <c r="F5" s="13"/>
      <c r="G5" s="14"/>
      <c r="H5" s="12"/>
      <c r="I5" s="12"/>
      <c r="J5" s="12"/>
      <c r="K5" s="12"/>
      <c r="L5" s="15"/>
      <c r="M5" s="11"/>
      <c r="N5" s="11"/>
      <c r="O5" s="12"/>
      <c r="P5" s="17"/>
    </row>
    <row r="6" spans="1:20">
      <c r="A6" s="18"/>
      <c r="B6" s="19" t="s">
        <v>3</v>
      </c>
      <c r="C6" s="19" t="s">
        <v>4</v>
      </c>
      <c r="D6" s="19"/>
      <c r="E6" s="19"/>
      <c r="F6" s="19" t="s">
        <v>5</v>
      </c>
      <c r="G6" s="19"/>
      <c r="H6" s="19" t="s">
        <v>6</v>
      </c>
      <c r="I6" s="19" t="s">
        <v>7</v>
      </c>
      <c r="J6" s="19" t="s">
        <v>8</v>
      </c>
      <c r="K6" s="19" t="s">
        <v>9</v>
      </c>
      <c r="L6" s="19"/>
      <c r="M6" s="19"/>
      <c r="N6" s="19"/>
      <c r="O6" s="19"/>
      <c r="P6" s="21"/>
    </row>
    <row r="7" spans="1:20">
      <c r="A7" s="22"/>
      <c r="B7" s="23" t="s">
        <v>10</v>
      </c>
      <c r="C7" s="23" t="s">
        <v>8</v>
      </c>
      <c r="D7" s="23" t="s">
        <v>11</v>
      </c>
      <c r="E7" s="23" t="s">
        <v>12</v>
      </c>
      <c r="F7" s="23" t="s">
        <v>13</v>
      </c>
      <c r="G7" s="23" t="s">
        <v>14</v>
      </c>
      <c r="H7" s="23" t="s">
        <v>15</v>
      </c>
      <c r="I7" s="23" t="s">
        <v>16</v>
      </c>
      <c r="J7" s="23" t="s">
        <v>17</v>
      </c>
      <c r="K7" s="23" t="s">
        <v>18</v>
      </c>
      <c r="L7" s="23" t="s">
        <v>19</v>
      </c>
      <c r="M7" s="23" t="s">
        <v>20</v>
      </c>
      <c r="N7" s="23" t="s">
        <v>21</v>
      </c>
      <c r="O7" s="23" t="s">
        <v>45</v>
      </c>
      <c r="P7" s="25" t="s">
        <v>23</v>
      </c>
    </row>
    <row r="8" spans="1:20" ht="30" customHeight="1">
      <c r="A8" s="63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64"/>
    </row>
    <row r="9" spans="1:20" ht="17.25" customHeight="1">
      <c r="A9" s="65" t="s">
        <v>25</v>
      </c>
      <c r="B9" s="66">
        <v>80065</v>
      </c>
      <c r="C9" s="66">
        <v>649888</v>
      </c>
      <c r="D9" s="66">
        <v>628317</v>
      </c>
      <c r="E9" s="66">
        <v>6386</v>
      </c>
      <c r="F9" s="67">
        <v>54664</v>
      </c>
      <c r="G9" s="67">
        <v>6161</v>
      </c>
      <c r="H9" s="66">
        <v>64922</v>
      </c>
      <c r="I9" s="66">
        <v>27865</v>
      </c>
      <c r="J9" s="66">
        <v>132178</v>
      </c>
      <c r="K9" s="66">
        <v>14825</v>
      </c>
      <c r="L9" s="67">
        <v>883985</v>
      </c>
      <c r="M9" s="67">
        <v>5888</v>
      </c>
      <c r="N9" s="66">
        <v>38450</v>
      </c>
      <c r="O9" s="66">
        <v>176742</v>
      </c>
      <c r="P9" s="68">
        <f>SUM(B9:O9)</f>
        <v>2770336</v>
      </c>
    </row>
    <row r="10" spans="1:20" ht="17.25" customHeight="1">
      <c r="A10" s="65" t="s">
        <v>26</v>
      </c>
      <c r="B10" s="34">
        <v>11226</v>
      </c>
      <c r="C10" s="34">
        <v>26536</v>
      </c>
      <c r="D10" s="34">
        <v>11069</v>
      </c>
      <c r="E10" s="34">
        <v>290</v>
      </c>
      <c r="F10" s="69">
        <v>2148</v>
      </c>
      <c r="G10" s="69">
        <v>527</v>
      </c>
      <c r="H10" s="34">
        <v>5025</v>
      </c>
      <c r="I10" s="34">
        <v>3905</v>
      </c>
      <c r="J10" s="34">
        <v>10473</v>
      </c>
      <c r="K10" s="34">
        <v>3286</v>
      </c>
      <c r="L10" s="69">
        <v>40445</v>
      </c>
      <c r="M10" s="34">
        <v>302</v>
      </c>
      <c r="N10" s="34">
        <v>848</v>
      </c>
      <c r="O10" s="34">
        <v>0</v>
      </c>
      <c r="P10" s="36">
        <f>SUM(B10:O10)</f>
        <v>116080</v>
      </c>
    </row>
    <row r="11" spans="1:20" ht="17.25" customHeight="1">
      <c r="A11" s="65" t="s">
        <v>27</v>
      </c>
      <c r="B11" s="37">
        <f t="shared" ref="B11:O11" si="0">(B9-B10)</f>
        <v>68839</v>
      </c>
      <c r="C11" s="37">
        <f t="shared" si="0"/>
        <v>623352</v>
      </c>
      <c r="D11" s="37">
        <f t="shared" si="0"/>
        <v>617248</v>
      </c>
      <c r="E11" s="37">
        <f t="shared" si="0"/>
        <v>6096</v>
      </c>
      <c r="F11" s="37">
        <f t="shared" si="0"/>
        <v>52516</v>
      </c>
      <c r="G11" s="37">
        <f t="shared" si="0"/>
        <v>5634</v>
      </c>
      <c r="H11" s="37">
        <f t="shared" si="0"/>
        <v>59897</v>
      </c>
      <c r="I11" s="37">
        <f t="shared" si="0"/>
        <v>23960</v>
      </c>
      <c r="J11" s="37">
        <f t="shared" si="0"/>
        <v>121705</v>
      </c>
      <c r="K11" s="37">
        <f t="shared" si="0"/>
        <v>11539</v>
      </c>
      <c r="L11" s="37">
        <f t="shared" si="0"/>
        <v>843540</v>
      </c>
      <c r="M11" s="37">
        <f t="shared" si="0"/>
        <v>5586</v>
      </c>
      <c r="N11" s="37">
        <f t="shared" si="0"/>
        <v>37602</v>
      </c>
      <c r="O11" s="37">
        <f t="shared" si="0"/>
        <v>176742</v>
      </c>
      <c r="P11" s="36">
        <f>SUM(B11:O11)</f>
        <v>2654256</v>
      </c>
    </row>
    <row r="12" spans="1:20" ht="29.25" customHeight="1">
      <c r="A12" s="65" t="s">
        <v>28</v>
      </c>
      <c r="B12" s="34">
        <v>3219</v>
      </c>
      <c r="C12" s="70">
        <v>470819</v>
      </c>
      <c r="D12" s="34">
        <v>151387</v>
      </c>
      <c r="E12" s="34">
        <v>5808</v>
      </c>
      <c r="F12" s="69">
        <v>27379</v>
      </c>
      <c r="G12" s="69">
        <v>2525</v>
      </c>
      <c r="H12" s="34">
        <v>20385</v>
      </c>
      <c r="I12" s="34">
        <v>6362</v>
      </c>
      <c r="J12" s="34">
        <v>65192</v>
      </c>
      <c r="K12" s="34">
        <v>5663</v>
      </c>
      <c r="L12" s="69">
        <v>539802</v>
      </c>
      <c r="M12" s="34">
        <v>4337</v>
      </c>
      <c r="N12" s="34">
        <v>14893</v>
      </c>
      <c r="O12" s="34">
        <v>92261</v>
      </c>
      <c r="P12" s="36">
        <f>SUM(B12:O12)</f>
        <v>1410032</v>
      </c>
    </row>
    <row r="13" spans="1:20" ht="29.25" customHeight="1">
      <c r="A13" s="65" t="s">
        <v>29</v>
      </c>
      <c r="B13" s="34">
        <v>30994</v>
      </c>
      <c r="C13" s="34">
        <v>106762</v>
      </c>
      <c r="D13" s="47">
        <v>0</v>
      </c>
      <c r="E13" s="34">
        <v>126</v>
      </c>
      <c r="F13" s="71">
        <v>0</v>
      </c>
      <c r="G13" s="69">
        <v>18</v>
      </c>
      <c r="H13" s="34">
        <v>-2633</v>
      </c>
      <c r="I13" s="34">
        <v>590</v>
      </c>
      <c r="J13" s="34">
        <v>-573</v>
      </c>
      <c r="K13" s="34">
        <v>0</v>
      </c>
      <c r="L13" s="34">
        <v>881</v>
      </c>
      <c r="M13" s="34">
        <v>95</v>
      </c>
      <c r="N13" s="34">
        <v>1474</v>
      </c>
      <c r="O13" s="34">
        <v>1063</v>
      </c>
      <c r="P13" s="36">
        <f>SUM(B13:O13)</f>
        <v>138797</v>
      </c>
    </row>
    <row r="14" spans="1:20" ht="29.25" customHeight="1">
      <c r="A14" s="72" t="s">
        <v>30</v>
      </c>
      <c r="B14" s="73"/>
      <c r="C14" s="73"/>
      <c r="D14" s="73"/>
      <c r="E14" s="73"/>
      <c r="F14" s="74"/>
      <c r="G14" s="74"/>
      <c r="H14" s="73"/>
      <c r="I14" s="73"/>
      <c r="J14" s="73"/>
      <c r="K14" s="73"/>
      <c r="L14" s="74"/>
      <c r="M14" s="73"/>
      <c r="N14" s="73"/>
      <c r="O14" s="73"/>
      <c r="P14" s="75"/>
    </row>
    <row r="15" spans="1:20" ht="17.25" customHeight="1">
      <c r="A15" s="65" t="s">
        <v>25</v>
      </c>
      <c r="B15" s="66">
        <v>24388</v>
      </c>
      <c r="C15" s="66">
        <v>351936</v>
      </c>
      <c r="D15" s="66">
        <v>347827</v>
      </c>
      <c r="E15" s="66">
        <v>5302</v>
      </c>
      <c r="F15" s="67">
        <v>18733</v>
      </c>
      <c r="G15" s="67">
        <v>2248</v>
      </c>
      <c r="H15" s="66">
        <v>15291</v>
      </c>
      <c r="I15" s="66">
        <v>11823</v>
      </c>
      <c r="J15" s="66">
        <v>75084</v>
      </c>
      <c r="K15" s="66">
        <v>11646</v>
      </c>
      <c r="L15" s="67">
        <v>429967</v>
      </c>
      <c r="M15" s="67">
        <v>4393</v>
      </c>
      <c r="N15" s="66">
        <v>20237</v>
      </c>
      <c r="O15" s="66">
        <v>106637</v>
      </c>
      <c r="P15" s="68">
        <f>SUM(B15:O15)</f>
        <v>1425512</v>
      </c>
    </row>
    <row r="16" spans="1:20" ht="17.25" customHeight="1">
      <c r="A16" s="65" t="s">
        <v>31</v>
      </c>
      <c r="B16" s="34">
        <v>0</v>
      </c>
      <c r="C16" s="34">
        <v>10857</v>
      </c>
      <c r="D16" s="34">
        <v>1363</v>
      </c>
      <c r="E16" s="34">
        <v>21</v>
      </c>
      <c r="F16" s="69">
        <v>451</v>
      </c>
      <c r="G16" s="34">
        <v>121</v>
      </c>
      <c r="H16" s="34">
        <v>401</v>
      </c>
      <c r="I16" s="34">
        <v>2620</v>
      </c>
      <c r="J16" s="34">
        <v>345</v>
      </c>
      <c r="K16" s="34">
        <v>731</v>
      </c>
      <c r="L16" s="69">
        <v>8484</v>
      </c>
      <c r="M16" s="69">
        <v>0</v>
      </c>
      <c r="N16" s="34">
        <v>284</v>
      </c>
      <c r="O16" s="34">
        <v>0</v>
      </c>
      <c r="P16" s="36">
        <f>SUM(B16:O16)</f>
        <v>25678</v>
      </c>
    </row>
    <row r="17" spans="1:17" ht="17.25" customHeight="1">
      <c r="A17" s="65" t="s">
        <v>27</v>
      </c>
      <c r="B17" s="37">
        <f t="shared" ref="B17:O17" si="1">(B15-B16)</f>
        <v>24388</v>
      </c>
      <c r="C17" s="37">
        <f t="shared" si="1"/>
        <v>341079</v>
      </c>
      <c r="D17" s="37">
        <f t="shared" si="1"/>
        <v>346464</v>
      </c>
      <c r="E17" s="37">
        <f t="shared" si="1"/>
        <v>5281</v>
      </c>
      <c r="F17" s="37">
        <f t="shared" si="1"/>
        <v>18282</v>
      </c>
      <c r="G17" s="37">
        <f t="shared" si="1"/>
        <v>2127</v>
      </c>
      <c r="H17" s="37">
        <f t="shared" si="1"/>
        <v>14890</v>
      </c>
      <c r="I17" s="37">
        <f t="shared" si="1"/>
        <v>9203</v>
      </c>
      <c r="J17" s="37">
        <f t="shared" si="1"/>
        <v>74739</v>
      </c>
      <c r="K17" s="37">
        <f t="shared" si="1"/>
        <v>10915</v>
      </c>
      <c r="L17" s="37">
        <f t="shared" si="1"/>
        <v>421483</v>
      </c>
      <c r="M17" s="37">
        <f t="shared" si="1"/>
        <v>4393</v>
      </c>
      <c r="N17" s="37">
        <f t="shared" si="1"/>
        <v>19953</v>
      </c>
      <c r="O17" s="37">
        <f t="shared" si="1"/>
        <v>106637</v>
      </c>
      <c r="P17" s="36">
        <f>SUM(B17:O17)</f>
        <v>1399834</v>
      </c>
    </row>
    <row r="18" spans="1:17" ht="30" customHeight="1">
      <c r="A18" s="72" t="s">
        <v>32</v>
      </c>
      <c r="B18" s="73"/>
      <c r="C18" s="73"/>
      <c r="D18" s="73"/>
      <c r="E18" s="73"/>
      <c r="F18" s="74"/>
      <c r="G18" s="74"/>
      <c r="H18" s="73"/>
      <c r="I18" s="73"/>
      <c r="J18" s="73"/>
      <c r="K18" s="73"/>
      <c r="L18" s="74"/>
      <c r="M18" s="73"/>
      <c r="N18" s="73"/>
      <c r="O18" s="73"/>
      <c r="P18" s="75"/>
    </row>
    <row r="19" spans="1:17" ht="17.25" customHeight="1">
      <c r="A19" s="65" t="s">
        <v>33</v>
      </c>
      <c r="B19" s="66">
        <v>3162</v>
      </c>
      <c r="C19" s="66">
        <v>7680</v>
      </c>
      <c r="D19" s="66">
        <v>0</v>
      </c>
      <c r="E19" s="66">
        <v>61</v>
      </c>
      <c r="F19" s="67">
        <v>265</v>
      </c>
      <c r="G19" s="67">
        <v>67</v>
      </c>
      <c r="H19" s="66">
        <v>2675</v>
      </c>
      <c r="I19" s="66">
        <v>0</v>
      </c>
      <c r="J19" s="66">
        <v>1832</v>
      </c>
      <c r="K19" s="66">
        <v>304</v>
      </c>
      <c r="L19" s="67">
        <v>6711</v>
      </c>
      <c r="M19" s="66">
        <v>12</v>
      </c>
      <c r="N19" s="66">
        <v>0</v>
      </c>
      <c r="O19" s="66">
        <v>0</v>
      </c>
      <c r="P19" s="68">
        <f t="shared" ref="P19:P25" si="2">SUM(B19:O19)</f>
        <v>22769</v>
      </c>
    </row>
    <row r="20" spans="1:17" ht="17.25" customHeight="1">
      <c r="A20" s="65" t="s">
        <v>34</v>
      </c>
      <c r="B20" s="34">
        <v>3753</v>
      </c>
      <c r="C20" s="34">
        <v>22305</v>
      </c>
      <c r="D20" s="76">
        <v>41001</v>
      </c>
      <c r="E20" s="34">
        <v>149</v>
      </c>
      <c r="F20" s="69">
        <v>4533</v>
      </c>
      <c r="G20" s="69">
        <v>1134</v>
      </c>
      <c r="H20" s="34">
        <v>5040</v>
      </c>
      <c r="I20" s="34">
        <v>2320</v>
      </c>
      <c r="J20" s="34">
        <v>11510</v>
      </c>
      <c r="K20" s="34">
        <v>827</v>
      </c>
      <c r="L20" s="69">
        <v>23005</v>
      </c>
      <c r="M20" s="34">
        <v>149</v>
      </c>
      <c r="N20" s="34">
        <v>4838</v>
      </c>
      <c r="O20" s="34">
        <v>17264</v>
      </c>
      <c r="P20" s="36">
        <f t="shared" si="2"/>
        <v>137828</v>
      </c>
    </row>
    <row r="21" spans="1:17" ht="17.25" customHeight="1">
      <c r="A21" s="65" t="s">
        <v>27</v>
      </c>
      <c r="B21" s="37">
        <f t="shared" ref="B21:O21" si="3">(B19-B20)</f>
        <v>-591</v>
      </c>
      <c r="C21" s="37">
        <f t="shared" si="3"/>
        <v>-14625</v>
      </c>
      <c r="D21" s="37">
        <f t="shared" si="3"/>
        <v>-41001</v>
      </c>
      <c r="E21" s="37">
        <f t="shared" si="3"/>
        <v>-88</v>
      </c>
      <c r="F21" s="37">
        <f t="shared" si="3"/>
        <v>-4268</v>
      </c>
      <c r="G21" s="37">
        <f t="shared" si="3"/>
        <v>-1067</v>
      </c>
      <c r="H21" s="37">
        <f t="shared" si="3"/>
        <v>-2365</v>
      </c>
      <c r="I21" s="37">
        <f t="shared" si="3"/>
        <v>-2320</v>
      </c>
      <c r="J21" s="37">
        <f t="shared" si="3"/>
        <v>-9678</v>
      </c>
      <c r="K21" s="37">
        <f t="shared" si="3"/>
        <v>-523</v>
      </c>
      <c r="L21" s="37">
        <f t="shared" si="3"/>
        <v>-16294</v>
      </c>
      <c r="M21" s="37">
        <f t="shared" si="3"/>
        <v>-137</v>
      </c>
      <c r="N21" s="37">
        <f t="shared" si="3"/>
        <v>-4838</v>
      </c>
      <c r="O21" s="37">
        <f t="shared" si="3"/>
        <v>-17264</v>
      </c>
      <c r="P21" s="36">
        <f t="shared" si="2"/>
        <v>-115059</v>
      </c>
    </row>
    <row r="22" spans="1:17" ht="30" customHeight="1">
      <c r="A22" s="65" t="s">
        <v>35</v>
      </c>
      <c r="B22" s="34">
        <v>19379</v>
      </c>
      <c r="C22" s="34">
        <v>103060</v>
      </c>
      <c r="D22" s="34">
        <v>126872</v>
      </c>
      <c r="E22" s="34">
        <v>1251</v>
      </c>
      <c r="F22" s="69">
        <v>12828</v>
      </c>
      <c r="G22" s="34">
        <v>4055</v>
      </c>
      <c r="H22" s="34">
        <v>9971</v>
      </c>
      <c r="I22" s="34">
        <v>8163</v>
      </c>
      <c r="J22" s="34">
        <v>27552</v>
      </c>
      <c r="K22" s="34">
        <v>5082</v>
      </c>
      <c r="L22" s="69">
        <v>75175</v>
      </c>
      <c r="M22" s="34">
        <v>3002</v>
      </c>
      <c r="N22" s="34">
        <v>10777</v>
      </c>
      <c r="O22" s="34">
        <v>33407</v>
      </c>
      <c r="P22" s="36">
        <f t="shared" si="2"/>
        <v>440574</v>
      </c>
    </row>
    <row r="23" spans="1:17" ht="30" customHeight="1">
      <c r="A23" s="65" t="s">
        <v>37</v>
      </c>
      <c r="B23" s="34">
        <v>192</v>
      </c>
      <c r="C23" s="34">
        <v>0</v>
      </c>
      <c r="D23" s="34">
        <v>240</v>
      </c>
      <c r="E23" s="34">
        <v>1088</v>
      </c>
      <c r="F23" s="34">
        <v>393</v>
      </c>
      <c r="G23" s="34">
        <v>0</v>
      </c>
      <c r="H23" s="34">
        <v>0</v>
      </c>
      <c r="I23" s="34">
        <v>0</v>
      </c>
      <c r="J23" s="34">
        <v>505</v>
      </c>
      <c r="K23" s="34">
        <v>0</v>
      </c>
      <c r="L23" s="34">
        <v>8025</v>
      </c>
      <c r="M23" s="34">
        <v>0</v>
      </c>
      <c r="N23" s="34">
        <v>0</v>
      </c>
      <c r="O23" s="34">
        <v>5098</v>
      </c>
      <c r="P23" s="36">
        <f t="shared" si="2"/>
        <v>15541</v>
      </c>
    </row>
    <row r="24" spans="1:17" ht="30" customHeight="1">
      <c r="A24" s="65" t="s">
        <v>40</v>
      </c>
      <c r="B24" s="34">
        <v>351433</v>
      </c>
      <c r="C24" s="34">
        <v>4641194</v>
      </c>
      <c r="D24" s="34">
        <v>1198110</v>
      </c>
      <c r="E24" s="34">
        <v>47784</v>
      </c>
      <c r="F24" s="69">
        <v>262374</v>
      </c>
      <c r="G24" s="69">
        <v>19010</v>
      </c>
      <c r="H24" s="34">
        <v>167900</v>
      </c>
      <c r="I24" s="34">
        <v>45639</v>
      </c>
      <c r="J24" s="34">
        <v>597343</v>
      </c>
      <c r="K24" s="34">
        <v>60375</v>
      </c>
      <c r="L24" s="69">
        <v>5726630</v>
      </c>
      <c r="M24" s="34">
        <v>49895</v>
      </c>
      <c r="N24" s="34">
        <v>137266</v>
      </c>
      <c r="O24" s="34">
        <v>738008</v>
      </c>
      <c r="P24" s="36">
        <f t="shared" si="2"/>
        <v>14042961</v>
      </c>
    </row>
    <row r="25" spans="1:17" ht="30" customHeight="1">
      <c r="A25" s="77" t="s">
        <v>41</v>
      </c>
      <c r="B25" s="53">
        <v>405148</v>
      </c>
      <c r="C25" s="78">
        <v>5383365</v>
      </c>
      <c r="D25" s="53">
        <v>1426123</v>
      </c>
      <c r="E25" s="53">
        <v>52105</v>
      </c>
      <c r="F25" s="79">
        <v>306498</v>
      </c>
      <c r="G25" s="53">
        <v>23010</v>
      </c>
      <c r="H25" s="53">
        <v>215000</v>
      </c>
      <c r="I25" s="53">
        <v>55857</v>
      </c>
      <c r="J25" s="53">
        <v>666693</v>
      </c>
      <c r="K25" s="53">
        <v>60766</v>
      </c>
      <c r="L25" s="79">
        <v>6589877</v>
      </c>
      <c r="M25" s="53">
        <v>50767</v>
      </c>
      <c r="N25" s="78">
        <v>155666</v>
      </c>
      <c r="O25" s="53">
        <v>855086</v>
      </c>
      <c r="P25" s="55">
        <f t="shared" si="2"/>
        <v>16245961</v>
      </c>
      <c r="Q25" s="6"/>
    </row>
    <row r="26" spans="1:17" ht="42.75" customHeight="1"/>
    <row r="27" spans="1:17" s="59" customFormat="1">
      <c r="A27" s="58"/>
      <c r="L27" s="60"/>
      <c r="M27" s="60"/>
      <c r="N27" s="60"/>
    </row>
  </sheetData>
  <sheetProtection password="DFED" sheet="1" objects="1" scenarios="1"/>
  <phoneticPr fontId="2" type="noConversion"/>
  <pageMargins left="0.24" right="0.28000000000000003" top="0.2" bottom="0.34" header="0.22" footer="0.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workbookViewId="0">
      <selection sqref="A1:A65536"/>
    </sheetView>
  </sheetViews>
  <sheetFormatPr defaultColWidth="10" defaultRowHeight="12.75"/>
  <sheetData>
    <row r="1" spans="1:20" ht="16.5" customHeight="1">
      <c r="A1" s="6"/>
      <c r="B1" s="6"/>
      <c r="C1" s="6"/>
      <c r="D1" s="6"/>
      <c r="E1" s="6"/>
      <c r="F1" s="7"/>
      <c r="G1" s="7"/>
      <c r="H1" s="6"/>
      <c r="I1" s="6"/>
      <c r="J1" s="6"/>
      <c r="K1" s="6"/>
      <c r="L1" s="7"/>
      <c r="M1" s="6"/>
      <c r="N1" s="6"/>
      <c r="O1" s="6"/>
      <c r="P1" s="9" t="s">
        <v>47</v>
      </c>
    </row>
    <row r="2" spans="1:20" ht="39" customHeight="1">
      <c r="A2" s="80"/>
      <c r="B2" s="2"/>
      <c r="C2" s="2"/>
      <c r="D2" s="2"/>
      <c r="E2" s="2"/>
      <c r="F2" s="2"/>
      <c r="G2" s="2"/>
      <c r="H2" s="3" t="s">
        <v>0</v>
      </c>
      <c r="I2" s="3"/>
      <c r="J2" s="2"/>
      <c r="K2" s="2"/>
      <c r="L2" s="2"/>
      <c r="M2" s="2"/>
      <c r="N2" s="2"/>
      <c r="O2" s="2"/>
      <c r="P2" s="2"/>
    </row>
    <row r="3" spans="1:20" ht="22.5" customHeight="1">
      <c r="A3" s="80"/>
      <c r="B3" s="2"/>
      <c r="C3" s="2"/>
      <c r="D3" s="2"/>
      <c r="E3" s="2"/>
      <c r="F3" s="2"/>
      <c r="G3" s="2"/>
      <c r="H3" s="3" t="s">
        <v>46</v>
      </c>
      <c r="I3" s="3"/>
      <c r="J3" s="2"/>
      <c r="K3" s="2"/>
      <c r="L3" s="2"/>
      <c r="M3" s="2"/>
      <c r="N3" s="2"/>
      <c r="O3" s="2"/>
      <c r="P3" s="2"/>
    </row>
    <row r="4" spans="1:20" ht="17.25" customHeight="1">
      <c r="A4" s="6"/>
      <c r="B4" s="6"/>
      <c r="C4" s="6"/>
      <c r="D4" s="6"/>
      <c r="E4" s="6"/>
      <c r="F4" s="7"/>
      <c r="G4" s="7"/>
      <c r="H4" s="6"/>
      <c r="I4" s="6"/>
      <c r="J4" s="6"/>
      <c r="K4" s="6"/>
      <c r="L4" s="7"/>
      <c r="M4" s="6"/>
      <c r="N4" s="6"/>
      <c r="O4" s="6"/>
      <c r="P4" s="9" t="s">
        <v>2</v>
      </c>
      <c r="T4" s="10"/>
    </row>
    <row r="5" spans="1:20" s="10" customFormat="1" ht="9.75" customHeight="1">
      <c r="A5" s="12"/>
      <c r="B5" s="12"/>
      <c r="C5" s="12"/>
      <c r="D5" s="12"/>
      <c r="E5" s="12"/>
      <c r="F5" s="13"/>
      <c r="G5" s="14"/>
      <c r="H5" s="12"/>
      <c r="I5" s="12"/>
      <c r="J5" s="12"/>
      <c r="K5" s="12"/>
      <c r="L5" s="15"/>
      <c r="M5" s="11"/>
      <c r="N5" s="11"/>
      <c r="O5" s="12"/>
      <c r="P5" s="17"/>
    </row>
    <row r="6" spans="1:20">
      <c r="A6" s="18"/>
      <c r="B6" s="19" t="s">
        <v>3</v>
      </c>
      <c r="C6" s="19" t="s">
        <v>4</v>
      </c>
      <c r="D6" s="19"/>
      <c r="E6" s="19"/>
      <c r="F6" s="19" t="s">
        <v>5</v>
      </c>
      <c r="G6" s="19"/>
      <c r="H6" s="19" t="s">
        <v>6</v>
      </c>
      <c r="I6" s="19" t="s">
        <v>7</v>
      </c>
      <c r="J6" s="19" t="s">
        <v>8</v>
      </c>
      <c r="K6" s="19" t="s">
        <v>9</v>
      </c>
      <c r="L6" s="19"/>
      <c r="M6" s="19"/>
      <c r="N6" s="19"/>
      <c r="O6" s="19"/>
      <c r="P6" s="21"/>
    </row>
    <row r="7" spans="1:20">
      <c r="A7" s="22"/>
      <c r="B7" s="23" t="s">
        <v>10</v>
      </c>
      <c r="C7" s="23" t="s">
        <v>8</v>
      </c>
      <c r="D7" s="23" t="s">
        <v>11</v>
      </c>
      <c r="E7" s="23" t="s">
        <v>12</v>
      </c>
      <c r="F7" s="23" t="s">
        <v>13</v>
      </c>
      <c r="G7" s="23" t="s">
        <v>14</v>
      </c>
      <c r="H7" s="23" t="s">
        <v>15</v>
      </c>
      <c r="I7" s="23" t="s">
        <v>16</v>
      </c>
      <c r="J7" s="23" t="s">
        <v>17</v>
      </c>
      <c r="K7" s="23" t="s">
        <v>18</v>
      </c>
      <c r="L7" s="23" t="s">
        <v>19</v>
      </c>
      <c r="M7" s="23" t="s">
        <v>20</v>
      </c>
      <c r="N7" s="23" t="s">
        <v>21</v>
      </c>
      <c r="O7" s="23" t="s">
        <v>45</v>
      </c>
      <c r="P7" s="25" t="s">
        <v>23</v>
      </c>
    </row>
    <row r="8" spans="1:20" ht="30" customHeight="1">
      <c r="A8" s="81" t="s">
        <v>24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</row>
    <row r="9" spans="1:20" ht="17.25" customHeight="1">
      <c r="A9" s="84" t="s">
        <v>25</v>
      </c>
      <c r="B9" s="31">
        <v>79684</v>
      </c>
      <c r="C9" s="31">
        <v>537562</v>
      </c>
      <c r="D9" s="31">
        <v>527999</v>
      </c>
      <c r="E9" s="31">
        <v>6124</v>
      </c>
      <c r="F9" s="40">
        <v>42822</v>
      </c>
      <c r="G9" s="40">
        <v>4657</v>
      </c>
      <c r="H9" s="31">
        <v>58035</v>
      </c>
      <c r="I9" s="31">
        <v>25033</v>
      </c>
      <c r="J9" s="31">
        <v>114037</v>
      </c>
      <c r="K9" s="31">
        <v>15649</v>
      </c>
      <c r="L9" s="40">
        <v>760784</v>
      </c>
      <c r="M9" s="85">
        <v>6283</v>
      </c>
      <c r="N9" s="31">
        <v>35669</v>
      </c>
      <c r="O9" s="31">
        <v>160940</v>
      </c>
      <c r="P9" s="33">
        <f>SUM(B9:O9)</f>
        <v>2375278</v>
      </c>
    </row>
    <row r="10" spans="1:20" ht="17.25" customHeight="1">
      <c r="A10" s="84" t="s">
        <v>26</v>
      </c>
      <c r="B10" s="34">
        <v>10073</v>
      </c>
      <c r="C10" s="34">
        <v>26447</v>
      </c>
      <c r="D10" s="34">
        <v>6794</v>
      </c>
      <c r="E10" s="34">
        <v>292</v>
      </c>
      <c r="F10" s="69">
        <v>1477</v>
      </c>
      <c r="G10" s="69">
        <v>257</v>
      </c>
      <c r="H10" s="34">
        <v>4654</v>
      </c>
      <c r="I10" s="34">
        <v>3303</v>
      </c>
      <c r="J10" s="34">
        <v>8929</v>
      </c>
      <c r="K10" s="34">
        <v>3508</v>
      </c>
      <c r="L10" s="69">
        <v>31207</v>
      </c>
      <c r="M10" s="34">
        <v>241</v>
      </c>
      <c r="N10" s="34">
        <v>1223</v>
      </c>
      <c r="O10" s="34">
        <v>0</v>
      </c>
      <c r="P10" s="86">
        <f>SUM(B10:O10)</f>
        <v>98405</v>
      </c>
    </row>
    <row r="11" spans="1:20" ht="17.25" customHeight="1">
      <c r="A11" s="84" t="s">
        <v>27</v>
      </c>
      <c r="B11" s="37">
        <f t="shared" ref="B11:O11" si="0">(B9-B10)</f>
        <v>69611</v>
      </c>
      <c r="C11" s="37">
        <f t="shared" si="0"/>
        <v>511115</v>
      </c>
      <c r="D11" s="37">
        <f t="shared" si="0"/>
        <v>521205</v>
      </c>
      <c r="E11" s="37">
        <f t="shared" si="0"/>
        <v>5832</v>
      </c>
      <c r="F11" s="37">
        <f t="shared" si="0"/>
        <v>41345</v>
      </c>
      <c r="G11" s="37">
        <f t="shared" si="0"/>
        <v>4400</v>
      </c>
      <c r="H11" s="37">
        <f t="shared" si="0"/>
        <v>53381</v>
      </c>
      <c r="I11" s="37">
        <f t="shared" si="0"/>
        <v>21730</v>
      </c>
      <c r="J11" s="37">
        <f t="shared" si="0"/>
        <v>105108</v>
      </c>
      <c r="K11" s="37">
        <f t="shared" si="0"/>
        <v>12141</v>
      </c>
      <c r="L11" s="37">
        <f t="shared" si="0"/>
        <v>729577</v>
      </c>
      <c r="M11" s="37">
        <f t="shared" si="0"/>
        <v>6042</v>
      </c>
      <c r="N11" s="37">
        <f t="shared" si="0"/>
        <v>34446</v>
      </c>
      <c r="O11" s="37">
        <f t="shared" si="0"/>
        <v>160940</v>
      </c>
      <c r="P11" s="86">
        <f>SUM(B11:O11)</f>
        <v>2276873</v>
      </c>
    </row>
    <row r="12" spans="1:20" ht="29.25" customHeight="1">
      <c r="A12" s="84" t="s">
        <v>28</v>
      </c>
      <c r="B12" s="34">
        <v>2817</v>
      </c>
      <c r="C12" s="34">
        <v>479147</v>
      </c>
      <c r="D12" s="34">
        <v>132415</v>
      </c>
      <c r="E12" s="34">
        <v>5603</v>
      </c>
      <c r="F12" s="69">
        <v>26028</v>
      </c>
      <c r="G12" s="69">
        <v>1924</v>
      </c>
      <c r="H12" s="34">
        <v>14553</v>
      </c>
      <c r="I12" s="34">
        <v>5198</v>
      </c>
      <c r="J12" s="34">
        <v>58189</v>
      </c>
      <c r="K12" s="34">
        <v>5332</v>
      </c>
      <c r="L12" s="69">
        <v>519434</v>
      </c>
      <c r="M12" s="34">
        <v>4688</v>
      </c>
      <c r="N12" s="34">
        <v>13899</v>
      </c>
      <c r="O12" s="34">
        <v>78421</v>
      </c>
      <c r="P12" s="86">
        <f>SUM(B12:O12)</f>
        <v>1347648</v>
      </c>
    </row>
    <row r="13" spans="1:20" ht="29.25" customHeight="1">
      <c r="A13" s="84" t="s">
        <v>29</v>
      </c>
      <c r="B13" s="34">
        <v>28420</v>
      </c>
      <c r="C13" s="34">
        <v>57348</v>
      </c>
      <c r="D13" s="34">
        <v>0</v>
      </c>
      <c r="E13" s="34">
        <v>0</v>
      </c>
      <c r="F13" s="71">
        <v>0</v>
      </c>
      <c r="G13" s="69">
        <v>14</v>
      </c>
      <c r="H13" s="34">
        <v>2107</v>
      </c>
      <c r="I13" s="34">
        <v>0</v>
      </c>
      <c r="J13" s="34">
        <v>102</v>
      </c>
      <c r="K13" s="34">
        <v>0</v>
      </c>
      <c r="L13" s="34">
        <v>26</v>
      </c>
      <c r="M13" s="34">
        <v>0</v>
      </c>
      <c r="N13" s="34">
        <v>1529</v>
      </c>
      <c r="O13" s="34">
        <v>860</v>
      </c>
      <c r="P13" s="86">
        <f>SUM(B13:O13)</f>
        <v>90406</v>
      </c>
    </row>
    <row r="14" spans="1:20" ht="29.25" customHeight="1">
      <c r="A14" s="81" t="s">
        <v>30</v>
      </c>
      <c r="B14" s="31"/>
      <c r="C14" s="31"/>
      <c r="D14" s="31"/>
      <c r="E14" s="31"/>
      <c r="F14" s="40"/>
      <c r="G14" s="40"/>
      <c r="H14" s="31"/>
      <c r="I14" s="31"/>
      <c r="J14" s="31"/>
      <c r="K14" s="31"/>
      <c r="L14" s="40"/>
      <c r="M14" s="31"/>
      <c r="N14" s="31"/>
      <c r="O14" s="31"/>
      <c r="P14" s="33"/>
    </row>
    <row r="15" spans="1:20" ht="17.25" customHeight="1">
      <c r="A15" s="84" t="s">
        <v>25</v>
      </c>
      <c r="B15" s="31">
        <v>16517</v>
      </c>
      <c r="C15" s="31">
        <v>292889</v>
      </c>
      <c r="D15" s="31">
        <v>326449</v>
      </c>
      <c r="E15" s="31">
        <v>6890</v>
      </c>
      <c r="F15" s="40">
        <v>16402</v>
      </c>
      <c r="G15" s="40">
        <v>693</v>
      </c>
      <c r="H15" s="31">
        <v>11039</v>
      </c>
      <c r="I15" s="31">
        <v>6815</v>
      </c>
      <c r="J15" s="31">
        <v>57779</v>
      </c>
      <c r="K15" s="31">
        <v>11157</v>
      </c>
      <c r="L15" s="40">
        <v>380574</v>
      </c>
      <c r="M15" s="40">
        <v>6456</v>
      </c>
      <c r="N15" s="31">
        <v>19129</v>
      </c>
      <c r="O15" s="31">
        <v>102151</v>
      </c>
      <c r="P15" s="33">
        <f>SUM(B15:O15)</f>
        <v>1254940</v>
      </c>
    </row>
    <row r="16" spans="1:20" ht="17.25" customHeight="1">
      <c r="A16" s="84" t="s">
        <v>31</v>
      </c>
      <c r="B16" s="34">
        <v>0</v>
      </c>
      <c r="C16" s="34">
        <v>4245</v>
      </c>
      <c r="D16" s="34">
        <v>1177</v>
      </c>
      <c r="E16" s="34">
        <v>27</v>
      </c>
      <c r="F16" s="69">
        <v>153</v>
      </c>
      <c r="G16" s="34">
        <v>0</v>
      </c>
      <c r="H16" s="34">
        <v>1023</v>
      </c>
      <c r="I16" s="34">
        <v>115</v>
      </c>
      <c r="J16" s="34">
        <v>667</v>
      </c>
      <c r="K16" s="34">
        <v>1683</v>
      </c>
      <c r="L16" s="69">
        <v>9046</v>
      </c>
      <c r="M16" s="69">
        <v>2701</v>
      </c>
      <c r="N16" s="34">
        <v>336</v>
      </c>
      <c r="O16" s="34">
        <v>0</v>
      </c>
      <c r="P16" s="86">
        <f>SUM(B16:O16)</f>
        <v>21173</v>
      </c>
    </row>
    <row r="17" spans="1:17" ht="17.25" customHeight="1">
      <c r="A17" s="84" t="s">
        <v>27</v>
      </c>
      <c r="B17" s="37">
        <f t="shared" ref="B17:O17" si="1">(B15-B16)</f>
        <v>16517</v>
      </c>
      <c r="C17" s="37">
        <f t="shared" si="1"/>
        <v>288644</v>
      </c>
      <c r="D17" s="37">
        <f t="shared" si="1"/>
        <v>325272</v>
      </c>
      <c r="E17" s="37">
        <f t="shared" si="1"/>
        <v>6863</v>
      </c>
      <c r="F17" s="37">
        <f t="shared" si="1"/>
        <v>16249</v>
      </c>
      <c r="G17" s="37">
        <f t="shared" si="1"/>
        <v>693</v>
      </c>
      <c r="H17" s="37">
        <f t="shared" si="1"/>
        <v>10016</v>
      </c>
      <c r="I17" s="37">
        <f t="shared" si="1"/>
        <v>6700</v>
      </c>
      <c r="J17" s="37">
        <f t="shared" si="1"/>
        <v>57112</v>
      </c>
      <c r="K17" s="37">
        <f t="shared" si="1"/>
        <v>9474</v>
      </c>
      <c r="L17" s="37">
        <f t="shared" si="1"/>
        <v>371528</v>
      </c>
      <c r="M17" s="37">
        <f t="shared" si="1"/>
        <v>3755</v>
      </c>
      <c r="N17" s="37">
        <f t="shared" si="1"/>
        <v>18793</v>
      </c>
      <c r="O17" s="37">
        <f t="shared" si="1"/>
        <v>102151</v>
      </c>
      <c r="P17" s="86">
        <f>SUM(B17:O17)</f>
        <v>1233767</v>
      </c>
    </row>
    <row r="18" spans="1:17" ht="30" customHeight="1">
      <c r="A18" s="81" t="s">
        <v>32</v>
      </c>
      <c r="B18" s="31"/>
      <c r="C18" s="31"/>
      <c r="D18" s="31"/>
      <c r="E18" s="31"/>
      <c r="F18" s="40"/>
      <c r="G18" s="40"/>
      <c r="H18" s="31"/>
      <c r="I18" s="31"/>
      <c r="J18" s="31"/>
      <c r="K18" s="31"/>
      <c r="L18" s="40"/>
      <c r="M18" s="31"/>
      <c r="N18" s="31"/>
      <c r="O18" s="31"/>
      <c r="P18" s="33"/>
    </row>
    <row r="19" spans="1:17" ht="17.25" customHeight="1">
      <c r="A19" s="84" t="s">
        <v>33</v>
      </c>
      <c r="B19" s="31">
        <v>8909</v>
      </c>
      <c r="C19" s="31">
        <v>3588</v>
      </c>
      <c r="D19" s="31">
        <v>0</v>
      </c>
      <c r="E19" s="31">
        <v>30</v>
      </c>
      <c r="F19" s="40">
        <v>261</v>
      </c>
      <c r="G19" s="40">
        <v>26</v>
      </c>
      <c r="H19" s="31">
        <v>1865</v>
      </c>
      <c r="I19" s="31">
        <v>285</v>
      </c>
      <c r="J19" s="31">
        <v>1189</v>
      </c>
      <c r="K19" s="31">
        <v>505</v>
      </c>
      <c r="L19" s="40">
        <v>9720</v>
      </c>
      <c r="M19" s="31">
        <v>29</v>
      </c>
      <c r="N19" s="31">
        <v>0</v>
      </c>
      <c r="O19" s="31">
        <v>0</v>
      </c>
      <c r="P19" s="33">
        <f t="shared" ref="P19:P25" si="2">SUM(B19:O19)</f>
        <v>26407</v>
      </c>
    </row>
    <row r="20" spans="1:17" ht="17.25" customHeight="1">
      <c r="A20" s="84" t="s">
        <v>34</v>
      </c>
      <c r="B20" s="34">
        <v>4472</v>
      </c>
      <c r="C20" s="34">
        <v>20013</v>
      </c>
      <c r="D20" s="76">
        <v>39405</v>
      </c>
      <c r="E20" s="34">
        <v>183</v>
      </c>
      <c r="F20" s="69">
        <v>4333</v>
      </c>
      <c r="G20" s="69">
        <v>817</v>
      </c>
      <c r="H20" s="34">
        <v>4313</v>
      </c>
      <c r="I20" s="34">
        <v>2287</v>
      </c>
      <c r="J20" s="34">
        <v>11266</v>
      </c>
      <c r="K20" s="34">
        <v>626</v>
      </c>
      <c r="L20" s="69">
        <v>21498</v>
      </c>
      <c r="M20" s="34">
        <v>99</v>
      </c>
      <c r="N20" s="34">
        <v>5739</v>
      </c>
      <c r="O20" s="34">
        <v>16204</v>
      </c>
      <c r="P20" s="86">
        <f t="shared" si="2"/>
        <v>131255</v>
      </c>
    </row>
    <row r="21" spans="1:17" ht="17.25" customHeight="1">
      <c r="A21" s="84" t="s">
        <v>27</v>
      </c>
      <c r="B21" s="37">
        <f t="shared" ref="B21:O21" si="3">(B19-B20)</f>
        <v>4437</v>
      </c>
      <c r="C21" s="37">
        <f t="shared" si="3"/>
        <v>-16425</v>
      </c>
      <c r="D21" s="37">
        <f t="shared" si="3"/>
        <v>-39405</v>
      </c>
      <c r="E21" s="37">
        <f t="shared" si="3"/>
        <v>-153</v>
      </c>
      <c r="F21" s="37">
        <f t="shared" si="3"/>
        <v>-4072</v>
      </c>
      <c r="G21" s="37">
        <f t="shared" si="3"/>
        <v>-791</v>
      </c>
      <c r="H21" s="37">
        <f t="shared" si="3"/>
        <v>-2448</v>
      </c>
      <c r="I21" s="37">
        <f t="shared" si="3"/>
        <v>-2002</v>
      </c>
      <c r="J21" s="37">
        <f t="shared" si="3"/>
        <v>-10077</v>
      </c>
      <c r="K21" s="37">
        <f t="shared" si="3"/>
        <v>-121</v>
      </c>
      <c r="L21" s="37">
        <f t="shared" si="3"/>
        <v>-11778</v>
      </c>
      <c r="M21" s="37">
        <f t="shared" si="3"/>
        <v>-70</v>
      </c>
      <c r="N21" s="37">
        <f t="shared" si="3"/>
        <v>-5739</v>
      </c>
      <c r="O21" s="37">
        <f t="shared" si="3"/>
        <v>-16204</v>
      </c>
      <c r="P21" s="86">
        <f t="shared" si="2"/>
        <v>-104848</v>
      </c>
    </row>
    <row r="22" spans="1:17" ht="30" customHeight="1">
      <c r="A22" s="84" t="s">
        <v>35</v>
      </c>
      <c r="B22" s="34">
        <v>13539</v>
      </c>
      <c r="C22" s="34">
        <v>86640</v>
      </c>
      <c r="D22" s="34">
        <v>97763</v>
      </c>
      <c r="E22" s="34">
        <v>1275</v>
      </c>
      <c r="F22" s="69">
        <v>6428</v>
      </c>
      <c r="G22" s="34">
        <v>773</v>
      </c>
      <c r="H22" s="34">
        <v>7819</v>
      </c>
      <c r="I22" s="34">
        <v>8487</v>
      </c>
      <c r="J22" s="34">
        <v>22858</v>
      </c>
      <c r="K22" s="34">
        <v>7645</v>
      </c>
      <c r="L22" s="69">
        <v>67202</v>
      </c>
      <c r="M22" s="34">
        <v>2787</v>
      </c>
      <c r="N22" s="34">
        <v>8942</v>
      </c>
      <c r="O22" s="34">
        <v>29675</v>
      </c>
      <c r="P22" s="86">
        <f t="shared" si="2"/>
        <v>361833</v>
      </c>
    </row>
    <row r="23" spans="1:17" ht="30" customHeight="1">
      <c r="A23" s="84" t="s">
        <v>37</v>
      </c>
      <c r="B23" s="34">
        <v>2210</v>
      </c>
      <c r="C23" s="34">
        <v>40</v>
      </c>
      <c r="D23" s="34">
        <v>243</v>
      </c>
      <c r="E23" s="34">
        <v>1102</v>
      </c>
      <c r="F23" s="34">
        <v>2644</v>
      </c>
      <c r="G23" s="34">
        <v>0</v>
      </c>
      <c r="H23" s="34">
        <v>0</v>
      </c>
      <c r="I23" s="34">
        <v>0</v>
      </c>
      <c r="J23" s="34">
        <v>1489</v>
      </c>
      <c r="K23" s="34">
        <v>404</v>
      </c>
      <c r="L23" s="34">
        <v>1504</v>
      </c>
      <c r="M23" s="34">
        <v>0</v>
      </c>
      <c r="N23" s="34">
        <v>0</v>
      </c>
      <c r="O23" s="34">
        <v>7180</v>
      </c>
      <c r="P23" s="86">
        <f t="shared" si="2"/>
        <v>16816</v>
      </c>
    </row>
    <row r="24" spans="1:17" ht="30" customHeight="1">
      <c r="A24" s="84" t="s">
        <v>40</v>
      </c>
      <c r="B24" s="34">
        <v>282611</v>
      </c>
      <c r="C24" s="34">
        <v>4077940</v>
      </c>
      <c r="D24" s="34">
        <v>1038884</v>
      </c>
      <c r="E24" s="34">
        <v>45743</v>
      </c>
      <c r="F24" s="69">
        <v>217437</v>
      </c>
      <c r="G24" s="69">
        <v>14929</v>
      </c>
      <c r="H24" s="34">
        <v>125460</v>
      </c>
      <c r="I24" s="34">
        <v>37000</v>
      </c>
      <c r="J24" s="34">
        <v>532639</v>
      </c>
      <c r="K24" s="34">
        <v>59971</v>
      </c>
      <c r="L24" s="69">
        <v>4929606</v>
      </c>
      <c r="M24" s="34">
        <v>46250</v>
      </c>
      <c r="N24" s="34">
        <v>133968</v>
      </c>
      <c r="O24" s="34">
        <v>644474</v>
      </c>
      <c r="P24" s="86">
        <f t="shared" si="2"/>
        <v>12186912</v>
      </c>
    </row>
    <row r="25" spans="1:17" ht="30" customHeight="1">
      <c r="A25" s="87" t="s">
        <v>41</v>
      </c>
      <c r="B25" s="78">
        <v>351433</v>
      </c>
      <c r="C25" s="78">
        <v>4685598</v>
      </c>
      <c r="D25" s="78">
        <v>1198110</v>
      </c>
      <c r="E25" s="78">
        <v>47784</v>
      </c>
      <c r="F25" s="88">
        <v>262374</v>
      </c>
      <c r="G25" s="88">
        <v>19010</v>
      </c>
      <c r="H25" s="78">
        <v>167900</v>
      </c>
      <c r="I25" s="78">
        <v>45639</v>
      </c>
      <c r="J25" s="78">
        <v>597343</v>
      </c>
      <c r="K25" s="78">
        <v>60375</v>
      </c>
      <c r="L25" s="88">
        <v>5726630</v>
      </c>
      <c r="M25" s="78">
        <v>49895</v>
      </c>
      <c r="N25" s="78">
        <v>150368</v>
      </c>
      <c r="O25" s="78">
        <v>738008</v>
      </c>
      <c r="P25" s="89">
        <f t="shared" si="2"/>
        <v>14100467</v>
      </c>
      <c r="Q25" s="6"/>
    </row>
    <row r="26" spans="1:17" ht="42.75" customHeight="1"/>
    <row r="27" spans="1:17" s="59" customFormat="1">
      <c r="L27" s="60"/>
      <c r="M27" s="60"/>
      <c r="N27" s="60"/>
    </row>
  </sheetData>
  <sheetProtection password="DFED" sheet="1" objects="1" scenarios="1"/>
  <phoneticPr fontId="2" type="noConversion"/>
  <pageMargins left="0.24" right="0.17" top="0.22" bottom="0.34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2006</vt:lpstr>
      <vt:lpstr>2005</vt:lpstr>
      <vt:lpstr>2004</vt:lpstr>
      <vt:lpstr>2003</vt:lpstr>
      <vt:lpstr>2002</vt:lpstr>
      <vt:lpstr>2001</vt:lpstr>
      <vt:lpstr>2000</vt:lpstr>
      <vt:lpstr>1999</vt:lpstr>
      <vt:lpstr>'2002'!Print_Area</vt:lpstr>
      <vt:lpstr>'2005'!Print_Area</vt:lpstr>
    </vt:vector>
  </TitlesOfParts>
  <Company>financial Services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dramsamy</cp:lastModifiedBy>
  <cp:lastPrinted>2006-04-05T05:38:16Z</cp:lastPrinted>
  <dcterms:created xsi:type="dcterms:W3CDTF">2004-02-16T10:21:15Z</dcterms:created>
  <dcterms:modified xsi:type="dcterms:W3CDTF">2012-06-22T07:01:45Z</dcterms:modified>
</cp:coreProperties>
</file>